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Gerencia\OneDrive\Desktop\JACKE PONTUAL\Cursos\Compet\E-commerce\"/>
    </mc:Choice>
  </mc:AlternateContent>
  <xr:revisionPtr revIDLastSave="0" documentId="13_ncr:1_{714E470E-7F6A-4C6D-8BE7-ECA7B83F4E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2" l="1"/>
  <c r="F44" i="2"/>
  <c r="F45" i="2"/>
  <c r="F46" i="2"/>
  <c r="F47" i="2"/>
  <c r="F48" i="2"/>
  <c r="F49" i="2"/>
  <c r="F43" i="2"/>
  <c r="F40" i="2"/>
  <c r="K40" i="2" s="1"/>
  <c r="F38" i="2"/>
  <c r="F39" i="2"/>
  <c r="F37" i="2"/>
  <c r="B98" i="2"/>
  <c r="H107" i="2"/>
  <c r="H106" i="2"/>
  <c r="H105" i="2"/>
  <c r="B97" i="2"/>
  <c r="B95" i="2"/>
  <c r="C97" i="2"/>
  <c r="C95" i="2"/>
  <c r="E25" i="2"/>
  <c r="J52" i="2" l="1"/>
  <c r="J53" i="2"/>
  <c r="J54" i="2"/>
  <c r="J55" i="2"/>
  <c r="J56" i="2"/>
  <c r="J51" i="2"/>
  <c r="J44" i="2"/>
  <c r="J45" i="2"/>
  <c r="J46" i="2"/>
  <c r="J47" i="2"/>
  <c r="J48" i="2"/>
  <c r="J49" i="2"/>
  <c r="J43" i="2"/>
  <c r="J37" i="2"/>
  <c r="J38" i="2"/>
  <c r="J39" i="2"/>
  <c r="J40" i="2"/>
  <c r="L40" i="2" s="1"/>
  <c r="F50" i="2"/>
  <c r="E50" i="2"/>
  <c r="F41" i="2"/>
  <c r="E41" i="2"/>
  <c r="G30" i="2"/>
  <c r="C25" i="2"/>
  <c r="G23" i="2"/>
  <c r="G24" i="2"/>
  <c r="G14" i="2"/>
  <c r="E57" i="2" l="1"/>
  <c r="F71" i="2"/>
  <c r="F57" i="2"/>
  <c r="J41" i="2"/>
  <c r="K39" i="2"/>
  <c r="L39" i="2" s="1"/>
  <c r="K38" i="2"/>
  <c r="L38" i="2" s="1"/>
  <c r="K37" i="2"/>
  <c r="K41" i="2" l="1"/>
  <c r="D63" i="2"/>
  <c r="G31" i="2"/>
  <c r="G29" i="2"/>
  <c r="G28" i="2"/>
  <c r="G27" i="2"/>
  <c r="G22" i="2"/>
  <c r="F21" i="2"/>
  <c r="G20" i="2"/>
  <c r="G19" i="2"/>
  <c r="E18" i="2"/>
  <c r="C18" i="2"/>
  <c r="G17" i="2"/>
  <c r="G16" i="2"/>
  <c r="G15" i="2"/>
  <c r="G13" i="2"/>
  <c r="G12" i="2"/>
  <c r="G11" i="2"/>
  <c r="G10" i="2"/>
  <c r="G9" i="2"/>
  <c r="G8" i="2"/>
  <c r="G7" i="2"/>
  <c r="G6" i="2"/>
  <c r="G5" i="2"/>
  <c r="H73" i="2" l="1"/>
  <c r="J50" i="2"/>
  <c r="J57" i="2" s="1"/>
  <c r="F94" i="2" s="1"/>
  <c r="G25" i="2"/>
  <c r="E26" i="2"/>
  <c r="E32" i="2" s="1"/>
  <c r="F80" i="2"/>
  <c r="C26" i="2"/>
  <c r="C32" i="2" s="1"/>
  <c r="G18" i="2"/>
  <c r="D62" i="2"/>
  <c r="L37" i="2"/>
  <c r="L41" i="2" l="1"/>
  <c r="H83" i="2" s="1"/>
  <c r="H97" i="2" s="1"/>
  <c r="F70" i="2"/>
  <c r="G26" i="2"/>
  <c r="G32" i="2" s="1"/>
  <c r="H96" i="2" s="1"/>
  <c r="D65" i="2"/>
  <c r="F62" i="2" s="1"/>
  <c r="H63" i="2" l="1"/>
  <c r="H62" i="2"/>
  <c r="J62" i="2" s="1"/>
  <c r="K65" i="2" s="1"/>
  <c r="F64" i="2"/>
  <c r="J64" i="2" s="1"/>
  <c r="F63" i="2"/>
  <c r="F65" i="2" l="1"/>
  <c r="H82" i="2"/>
  <c r="J63" i="2"/>
  <c r="L65" i="2" s="1"/>
  <c r="H74" i="2" s="1"/>
  <c r="H76" i="2" s="1"/>
  <c r="F110" i="2" s="1"/>
  <c r="J65" i="2" l="1"/>
  <c r="H85" i="2"/>
  <c r="F88" i="2" s="1"/>
  <c r="F81" i="2"/>
  <c r="F95" i="2" s="1"/>
  <c r="F100" i="2" s="1"/>
  <c r="F103" i="2" s="1"/>
  <c r="F85" i="2" l="1"/>
  <c r="F87" i="2" s="1"/>
  <c r="F89" i="2" s="1"/>
  <c r="J116" i="2" l="1"/>
  <c r="J117" i="2" s="1"/>
  <c r="F112" i="2" s="1"/>
  <c r="H98" i="2"/>
  <c r="F111" i="2"/>
  <c r="H100" i="2" l="1"/>
  <c r="F104" i="2" s="1"/>
  <c r="F105" i="2" s="1"/>
  <c r="F106" i="2"/>
  <c r="F107" i="2" s="1"/>
</calcChain>
</file>

<file path=xl/sharedStrings.xml><?xml version="1.0" encoding="utf-8"?>
<sst xmlns="http://schemas.openxmlformats.org/spreadsheetml/2006/main" count="161" uniqueCount="122">
  <si>
    <t>Registro de Entradas</t>
  </si>
  <si>
    <t>Ajuste</t>
  </si>
  <si>
    <t>Valor Contábil</t>
  </si>
  <si>
    <t>Base de Cálculo</t>
  </si>
  <si>
    <t>%</t>
  </si>
  <si>
    <t>Crédito de ICMS</t>
  </si>
  <si>
    <t>Operações Íncluídas no Regime</t>
  </si>
  <si>
    <t>Centavos</t>
  </si>
  <si>
    <t>Compras do Esp. Santo</t>
  </si>
  <si>
    <t>Transferência do Espírito Santo</t>
  </si>
  <si>
    <t>Compras de Outros Estados</t>
  </si>
  <si>
    <t>Transferência de Fora do Estado</t>
  </si>
  <si>
    <t>Outras Entradas Tributadas (no Regime)</t>
  </si>
  <si>
    <t>Sub-Total(1) - Oper.Tribut. no Regime</t>
  </si>
  <si>
    <t>Compra 4%</t>
  </si>
  <si>
    <t>Compra 7% (BC Red.de Atacad.)</t>
  </si>
  <si>
    <t>Sub-Total(2) - Oper.Tribut. no Regime</t>
  </si>
  <si>
    <t>Sub-Total(3) - Oper.Tribut. no Regime</t>
  </si>
  <si>
    <t>Totais</t>
  </si>
  <si>
    <t>Registro de Saídas</t>
  </si>
  <si>
    <t>Operação (Destino)</t>
  </si>
  <si>
    <t>Estado</t>
  </si>
  <si>
    <t>Base do ICMS</t>
  </si>
  <si>
    <t>Aliq.%</t>
  </si>
  <si>
    <t>ICMS R$</t>
  </si>
  <si>
    <t>ES</t>
  </si>
  <si>
    <t>Fora</t>
  </si>
  <si>
    <t>TOTAL</t>
  </si>
  <si>
    <t>Aliq.(%) da Operação</t>
  </si>
  <si>
    <t>Crédito Total</t>
  </si>
  <si>
    <t>% do Total Vendas Tributada</t>
  </si>
  <si>
    <t>Débito</t>
  </si>
  <si>
    <t>Crédito</t>
  </si>
  <si>
    <t>Histórico</t>
  </si>
  <si>
    <t>Reg. Saída-Débito Total</t>
  </si>
  <si>
    <t>Reg. Entrada- Crédito Total</t>
  </si>
  <si>
    <t>Totais:</t>
  </si>
  <si>
    <t>Crédito Operações Fora do Regime</t>
  </si>
  <si>
    <t>Estorno de Credito ( art. 530-L-R-I,§2º, I)</t>
  </si>
  <si>
    <t>Remessa para Deposito Fechado</t>
  </si>
  <si>
    <t>Retorno de Mercadoria para Demonstração</t>
  </si>
  <si>
    <t>Registro de Apuração do ICMS - FORA DO REGIME</t>
  </si>
  <si>
    <t>APURAÇÃO DENTRO DO REGIME</t>
  </si>
  <si>
    <t>SALDO CREDOR/DEVEDOR - FORA DO REGIME</t>
  </si>
  <si>
    <t>( + )Total do Débito</t>
  </si>
  <si>
    <t>( - )Total do Crédito</t>
  </si>
  <si>
    <t>Outras Fora do Regime</t>
  </si>
  <si>
    <t>Saldo Credor Perido Anterior</t>
  </si>
  <si>
    <t>Comercialização</t>
  </si>
  <si>
    <t xml:space="preserve">Venda Consumidor Final </t>
  </si>
  <si>
    <t xml:space="preserve">Comercialização </t>
  </si>
  <si>
    <t>Operações Dentro do Regime</t>
  </si>
  <si>
    <t>Operações Fora do Regime</t>
  </si>
  <si>
    <t>Devolução de Compra</t>
  </si>
  <si>
    <t>Operações  Dentro do Regime</t>
  </si>
  <si>
    <t>Sub Total</t>
  </si>
  <si>
    <t>Valor do Débito/Credito</t>
  </si>
  <si>
    <t>Mês/Ano</t>
  </si>
  <si>
    <t>Outros Débitos</t>
  </si>
  <si>
    <t>DUA Cod. 121-0</t>
  </si>
  <si>
    <t>DUA Cod. 385-9</t>
  </si>
  <si>
    <t>SALDO DEVEDOR - DENTRO REGIME</t>
  </si>
  <si>
    <t>CFOP</t>
  </si>
  <si>
    <t>Conhecimento Transporte</t>
  </si>
  <si>
    <t>Transfêrencia</t>
  </si>
  <si>
    <t>DUA Cod. 472-3</t>
  </si>
  <si>
    <t>Crédito Presumido</t>
  </si>
  <si>
    <t>Devolução de Vendas-Clientes</t>
  </si>
  <si>
    <t>Compras Simples Nacional</t>
  </si>
  <si>
    <t xml:space="preserve">Fora do Regime (Retorno Demonstr.) </t>
  </si>
  <si>
    <t>Fora do Regime (outras)</t>
  </si>
  <si>
    <t>( = ) Saldo do Devedor</t>
  </si>
  <si>
    <t>RESUMO  -  Registro de Apuração do ICMS</t>
  </si>
  <si>
    <t>Imposto devido com incidência Incentivos Fiscais - art. 1.212, inc. I do RICMS-ES</t>
  </si>
  <si>
    <t>Outros Créditos</t>
  </si>
  <si>
    <t>Empresa:</t>
  </si>
  <si>
    <t>Demonstrativos dos Créditos Registrados - Art. 530 L-R-I, § 2º,  Incisos I, II e III</t>
  </si>
  <si>
    <t>Crédito  
Fora do regime</t>
  </si>
  <si>
    <t>Outros Créditos: Credito Presumido  ( art.530-LRI,§4º,inc. I)</t>
  </si>
  <si>
    <t>Registro de Apuração do ICMS - DENTRO DO REGIME (art.530-LRI,§3º)</t>
  </si>
  <si>
    <t>Débito de Outras Operações</t>
  </si>
  <si>
    <t>Crédito de Outras Operações</t>
  </si>
  <si>
    <t>Reg. Saída-Débito</t>
  </si>
  <si>
    <t>Reg. Entradas-Crédito</t>
  </si>
  <si>
    <t>1907/2916</t>
  </si>
  <si>
    <t>Venda Consumidor Final (1,1%)</t>
  </si>
  <si>
    <t>Carga Tributária
1,1%</t>
  </si>
  <si>
    <t xml:space="preserve">Senha:
</t>
  </si>
  <si>
    <t xml:space="preserve">Informar o Nome </t>
  </si>
  <si>
    <t>Operações  no  Regime</t>
  </si>
  <si>
    <t>Fora Regime</t>
  </si>
  <si>
    <r>
      <rPr>
        <b/>
        <sz val="14"/>
        <rFont val="Arial"/>
        <family val="2"/>
      </rPr>
      <t>Apuração do ICMS:</t>
    </r>
    <r>
      <rPr>
        <b/>
        <sz val="12"/>
        <rFont val="Arial"/>
        <family val="2"/>
      </rPr>
      <t xml:space="preserve"> </t>
    </r>
    <r>
      <rPr>
        <b/>
        <sz val="18"/>
        <rFont val="Arial"/>
        <family val="2"/>
      </rPr>
      <t>"VENDA NÃO PRESENCIAL"</t>
    </r>
    <r>
      <rPr>
        <b/>
        <sz val="12"/>
        <rFont val="Arial"/>
        <family val="2"/>
      </rPr>
      <t xml:space="preserve">  
Planilha de Cálculo - Compete - Art.530-LRI do RICMS-ES (Lei 10.568/16)</t>
    </r>
  </si>
  <si>
    <t>No Regime</t>
  </si>
  <si>
    <t>Fora   do   Regime</t>
  </si>
  <si>
    <t>Crédito para Estorno  
(art.530-L-R-I, §2º, I)</t>
  </si>
  <si>
    <r>
      <rPr>
        <b/>
        <u/>
        <sz val="12"/>
        <color theme="1"/>
        <rFont val="Times New Roman"/>
        <family val="1"/>
      </rPr>
      <t>Devolução de Compras</t>
    </r>
    <r>
      <rPr>
        <sz val="12"/>
        <color theme="1"/>
        <rFont val="Times New Roman"/>
        <family val="1"/>
      </rPr>
      <t xml:space="preserve">: considerando que o crédito correspondente a entrada das mercadorias sofre estorno, proceder ao estorno do débito gerado pela devolução ao Fornecedor, de forma que este débito fique igual ao valor creditado quando de sua entrada.   O estorno deve ser analisado caso a caso específico, visto que este pode ser integral, parcial ou zero, considerando que os cálculos podem conduzir a abandonar os créditos, quando da entrada, integralmente ou parcialmente.  (não há previsão contida no regime, sendo o presente comentário resultado de interpretação - com decisão do contribuinte). 
</t>
    </r>
  </si>
  <si>
    <r>
      <rPr>
        <b/>
        <u/>
        <sz val="12"/>
        <color theme="1"/>
        <rFont val="Times New Roman"/>
        <family val="1"/>
      </rPr>
      <t>Devolução de Vendas</t>
    </r>
    <r>
      <rPr>
        <b/>
        <sz val="12"/>
        <color theme="1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Quando as operações da empresa são praticadas para fora do Estado há uma perda do percentual aplicado na venda (1,1%), visto que haverá tributação sobre uma nova operação. Nosso entendimento seria da utilização do crédito correspondente ao percentual debitado e pago na operação de venda anterior (não há previsão contida no regime, sendo o presente comentário resultado de interpretação - com decisão do contribuinte). </t>
    </r>
  </si>
  <si>
    <r>
      <rPr>
        <b/>
        <u/>
        <sz val="12"/>
        <color theme="1"/>
        <rFont val="Times New Roman"/>
        <family val="1"/>
      </rPr>
      <t>Simples Nacional</t>
    </r>
    <r>
      <rPr>
        <sz val="12"/>
        <color theme="1"/>
        <rFont val="Times New Roman"/>
        <family val="1"/>
      </rPr>
      <t>:  O somatório dos Créditos no quadro Registro de Entradas, estão agrupados em linha própria (por motivo de enquadramento em alíquotas diversas).</t>
    </r>
  </si>
  <si>
    <r>
      <rPr>
        <b/>
        <u/>
        <sz val="14"/>
        <color theme="1"/>
        <rFont val="Times New Roman"/>
        <family val="1"/>
      </rPr>
      <t>O b s e r v a ç õ e s</t>
    </r>
    <r>
      <rPr>
        <b/>
        <sz val="14"/>
        <color theme="1"/>
        <rFont val="Times New Roman"/>
        <family val="1"/>
      </rPr>
      <t>:</t>
    </r>
  </si>
  <si>
    <r>
      <rPr>
        <b/>
        <sz val="12"/>
        <color theme="1"/>
        <rFont val="Times New Roman"/>
        <family val="1"/>
      </rPr>
      <t>Planilha em Excell</t>
    </r>
    <r>
      <rPr>
        <sz val="12"/>
        <color theme="1"/>
        <rFont val="Times New Roman"/>
        <family val="1"/>
      </rPr>
      <t>:
1) Desproteger e Proteger Células da Planilha: clicar em Revisão, desproteger/proteger planilha e senha (senha: entrar em contato) 
2) Na inclusão de uma nova informação (linha e fórmula) proteger a mesma separadamente: Primeiro desproteger Planilha (item 1 acima), selecionar as células com as novas fórmulas, clicar com botão direito na mesma; Formatar Células; aba Proteção; marcar ou desmarcar Bloqueadas; e Ok. Neste caso revisar a fórmula do campo para onde será transportado o novo dado. Para finalizar: repetir rotina de Proteger/Desproteger (item 1 acima) e salvar. 
3) É aconselhável que a senha para uso da planilha permaneça  em poder do responsável (Gerência).   
4) Lembrar sempre ao finalizar uma alteração de novamente Proteger Planilha (preservando as fórmulas).
Atenção: Este procedimento poderá implicar em erros de cálculos, devendo ser adotado apenas por profissional responsável.</t>
    </r>
  </si>
  <si>
    <t>Adicional 3,5%  montante imposto devido c/ benefícios/incent. (art.1212, inc. II RICMS-ES)</t>
  </si>
  <si>
    <t>Cálculo 3,5% do Imposto devido com incidência dos Incentivos - art. 1.212, inc. I e II</t>
  </si>
  <si>
    <r>
      <t>Declaração e recolhimento deste Adicional (art. 1212 do RICMS-ES, §1º):
      Na EFD: de acordo com a Tabela código de Ajuste da Apuração ICMS - art. 758-G, V;
Recolhimento</t>
    </r>
    <r>
      <rPr>
        <sz val="12"/>
        <color theme="1"/>
        <rFont val="Calibri"/>
        <family val="2"/>
        <scheme val="minor"/>
      </rPr>
      <t>: até 20º dia mês subsequente ao mês da apuração, utilizando DUA com código 472-3 (§ 1º,inc.II, art.1212)</t>
    </r>
    <r>
      <rPr>
        <u/>
        <sz val="12"/>
        <color theme="1"/>
        <rFont val="Calibri"/>
        <family val="2"/>
        <scheme val="minor"/>
      </rPr>
      <t xml:space="preserve">
Vigência deste Adicional:</t>
    </r>
    <r>
      <rPr>
        <sz val="12"/>
        <color theme="1"/>
        <rFont val="Calibri"/>
        <family val="2"/>
        <scheme val="minor"/>
      </rPr>
      <t xml:space="preserve"> a partir 01-06-2020: tempo indeterminado (art.1.212 do RICMS-ES; art.4º Lei 10.630/2017 c/alter.da Lei 11.148/2020)</t>
    </r>
  </si>
  <si>
    <r>
      <rPr>
        <b/>
        <u/>
        <sz val="12"/>
        <color theme="1"/>
        <rFont val="Times New Roman"/>
        <family val="1"/>
      </rPr>
      <t>DIFAL</t>
    </r>
    <r>
      <rPr>
        <sz val="12"/>
        <color theme="1"/>
        <rFont val="Times New Roman"/>
        <family val="1"/>
      </rPr>
      <t xml:space="preserve"> - LC 190/2022 EC 87/2015: considerando tratar-se de regras próprias a apuração do ICMS do Diferencial de Alíquota, cuja responsabilidade seja atribuída ao remetente, nas operações a Consumidor Final de outros Estados (para pessoas não inscritas), devido ao Estado de Destino deverá ser apurado em relatório separado, especialmente gerado para este fim. Desta forma a Planilha contempla apenas o cálculo do ICMS Venda Não Presencial.</t>
    </r>
  </si>
  <si>
    <t xml:space="preserve">SALDO DEVEDOR - Adicional de 3,5% </t>
  </si>
  <si>
    <t>Versão 5 - a partir Out-2022</t>
  </si>
  <si>
    <t>Código Sped</t>
  </si>
  <si>
    <t>ES010102</t>
  </si>
  <si>
    <t>ES020200</t>
  </si>
  <si>
    <t>ES050505</t>
  </si>
  <si>
    <t>Registro de Apuração do ICMS - Total</t>
  </si>
  <si>
    <t>AJUSTE DE CENTAVOS</t>
  </si>
  <si>
    <t>Apuração:</t>
  </si>
  <si>
    <t>Saldo credor do período anterior</t>
  </si>
  <si>
    <t>Total do Débito</t>
  </si>
  <si>
    <t>(-)Total do Crédito</t>
  </si>
  <si>
    <t>(=) Saldo do Devedor/Credor</t>
  </si>
  <si>
    <t>Imposto Apurado Fora do Estado</t>
  </si>
  <si>
    <t>DÉBITO ESPECIAL: 3,5% (recolhido extra-apuração, adicional decorrente do art. 4º da Lei 10.630</t>
  </si>
  <si>
    <t>Codigo Sped</t>
  </si>
  <si>
    <t>ES050500</t>
  </si>
  <si>
    <t>Outros Créditos: Ajuste recolhimento Separado Art. 530-L-R-I, § 3.º (ref "ES050500")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</si>
</sst>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0.000000%"/>
    <numFmt numFmtId="167" formatCode="0.0000%"/>
    <numFmt numFmtId="168" formatCode="#,##0.00;[Red]#,##0.00"/>
    <numFmt numFmtId="169" formatCode="#,##0.00_ ;[Red]\-#,##0.00\ "/>
    <numFmt numFmtId="170" formatCode="0.0%"/>
    <numFmt numFmtId="171" formatCode="_(* #,##0.000000_);_(* \(#,##0.000000\);_(* &quot;-&quot;??_);_(@_)"/>
    <numFmt numFmtId="172" formatCode="_(* #,##0.0000000_);_(* \(#,##0.0000000\);_(* &quot;-&quot;??_);_(@_)"/>
    <numFmt numFmtId="173" formatCode="0.00000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0" tint="-0.499984740745262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Calibri "/>
    </font>
    <font>
      <b/>
      <sz val="12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name val="Arial"/>
      <family val="2"/>
    </font>
    <font>
      <b/>
      <i/>
      <sz val="11"/>
      <name val="Arial"/>
      <family val="2"/>
    </font>
    <font>
      <sz val="18"/>
      <color theme="1"/>
      <name val="Calibri"/>
      <family val="2"/>
      <scheme val="minor"/>
    </font>
    <font>
      <b/>
      <sz val="16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b/>
      <i/>
      <sz val="14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9"/>
      <name val="Arial"/>
      <family val="2"/>
    </font>
    <font>
      <i/>
      <sz val="11"/>
      <color rgb="FF134770"/>
      <name val="Tw Cen MT"/>
      <family val="2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i/>
      <sz val="10"/>
      <name val="Times New Roman"/>
      <family val="1"/>
    </font>
    <font>
      <sz val="10"/>
      <color theme="1"/>
      <name val="Arial"/>
      <family val="2"/>
    </font>
    <font>
      <sz val="10"/>
      <color theme="4" tint="-0.499984740745262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4">
    <xf numFmtId="0" fontId="0" fillId="0" borderId="0" xfId="0"/>
    <xf numFmtId="9" fontId="0" fillId="0" borderId="5" xfId="0" applyNumberFormat="1" applyBorder="1"/>
    <xf numFmtId="165" fontId="0" fillId="0" borderId="5" xfId="1" applyFont="1" applyBorder="1" applyProtection="1"/>
    <xf numFmtId="9" fontId="0" fillId="0" borderId="5" xfId="0" applyNumberFormat="1" applyBorder="1" applyProtection="1">
      <protection locked="0"/>
    </xf>
    <xf numFmtId="165" fontId="3" fillId="4" borderId="5" xfId="1" applyFont="1" applyFill="1" applyBorder="1" applyProtection="1"/>
    <xf numFmtId="9" fontId="3" fillId="4" borderId="5" xfId="0" applyNumberFormat="1" applyFont="1" applyFill="1" applyBorder="1"/>
    <xf numFmtId="165" fontId="6" fillId="0" borderId="5" xfId="1" applyFont="1" applyFill="1" applyBorder="1" applyProtection="1">
      <protection locked="0"/>
    </xf>
    <xf numFmtId="9" fontId="6" fillId="0" borderId="5" xfId="0" applyNumberFormat="1" applyFont="1" applyBorder="1"/>
    <xf numFmtId="9" fontId="0" fillId="0" borderId="5" xfId="0" applyNumberFormat="1" applyBorder="1" applyAlignment="1">
      <alignment horizontal="right"/>
    </xf>
    <xf numFmtId="165" fontId="3" fillId="4" borderId="13" xfId="1" applyFont="1" applyFill="1" applyBorder="1" applyAlignment="1" applyProtection="1">
      <alignment horizontal="right"/>
    </xf>
    <xf numFmtId="9" fontId="3" fillId="4" borderId="13" xfId="0" applyNumberFormat="1" applyFont="1" applyFill="1" applyBorder="1" applyAlignment="1">
      <alignment horizontal="center"/>
    </xf>
    <xf numFmtId="165" fontId="7" fillId="7" borderId="5" xfId="1" applyFont="1" applyFill="1" applyBorder="1" applyProtection="1"/>
    <xf numFmtId="165" fontId="3" fillId="0" borderId="0" xfId="1" applyFont="1" applyFill="1" applyBorder="1" applyAlignment="1" applyProtection="1">
      <alignment horizontal="right"/>
    </xf>
    <xf numFmtId="9" fontId="3" fillId="0" borderId="0" xfId="0" applyNumberFormat="1" applyFont="1" applyAlignment="1">
      <alignment horizontal="center"/>
    </xf>
    <xf numFmtId="165" fontId="0" fillId="0" borderId="5" xfId="1" applyFont="1" applyFill="1" applyBorder="1" applyProtection="1"/>
    <xf numFmtId="0" fontId="0" fillId="0" borderId="31" xfId="0" applyBorder="1" applyProtection="1">
      <protection locked="0"/>
    </xf>
    <xf numFmtId="165" fontId="0" fillId="4" borderId="5" xfId="1" applyFont="1" applyFill="1" applyBorder="1" applyProtection="1"/>
    <xf numFmtId="165" fontId="0" fillId="0" borderId="32" xfId="1" applyFont="1" applyBorder="1" applyProtection="1">
      <protection locked="0"/>
    </xf>
    <xf numFmtId="165" fontId="0" fillId="0" borderId="5" xfId="1" applyFont="1" applyBorder="1" applyProtection="1">
      <protection locked="0"/>
    </xf>
    <xf numFmtId="0" fontId="0" fillId="0" borderId="20" xfId="0" applyBorder="1"/>
    <xf numFmtId="0" fontId="0" fillId="0" borderId="31" xfId="0" applyBorder="1"/>
    <xf numFmtId="0" fontId="0" fillId="4" borderId="31" xfId="0" applyFill="1" applyBorder="1"/>
    <xf numFmtId="165" fontId="7" fillId="4" borderId="32" xfId="1" applyFont="1" applyFill="1" applyBorder="1" applyProtection="1"/>
    <xf numFmtId="0" fontId="0" fillId="4" borderId="16" xfId="0" applyFill="1" applyBorder="1"/>
    <xf numFmtId="165" fontId="7" fillId="4" borderId="17" xfId="1" applyFont="1" applyFill="1" applyBorder="1" applyProtection="1"/>
    <xf numFmtId="0" fontId="3" fillId="0" borderId="0" xfId="0" applyFont="1" applyAlignment="1">
      <alignment horizontal="left"/>
    </xf>
    <xf numFmtId="165" fontId="7" fillId="0" borderId="0" xfId="1" applyFont="1" applyFill="1" applyBorder="1" applyProtection="1"/>
    <xf numFmtId="0" fontId="3" fillId="4" borderId="8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left"/>
    </xf>
    <xf numFmtId="4" fontId="0" fillId="0" borderId="5" xfId="0" applyNumberFormat="1" applyBorder="1" applyAlignment="1">
      <alignment horizontal="right"/>
    </xf>
    <xf numFmtId="0" fontId="3" fillId="4" borderId="16" xfId="0" applyFont="1" applyFill="1" applyBorder="1" applyAlignment="1">
      <alignment horizontal="center"/>
    </xf>
    <xf numFmtId="9" fontId="3" fillId="5" borderId="13" xfId="0" applyNumberFormat="1" applyFont="1" applyFill="1" applyBorder="1" applyAlignment="1">
      <alignment horizontal="center"/>
    </xf>
    <xf numFmtId="0" fontId="0" fillId="6" borderId="3" xfId="0" applyFill="1" applyBorder="1"/>
    <xf numFmtId="9" fontId="0" fillId="0" borderId="0" xfId="0" applyNumberFormat="1"/>
    <xf numFmtId="0" fontId="6" fillId="0" borderId="0" xfId="0" applyFont="1"/>
    <xf numFmtId="0" fontId="3" fillId="0" borderId="0" xfId="0" applyFont="1"/>
    <xf numFmtId="165" fontId="5" fillId="0" borderId="0" xfId="1" applyFont="1" applyFill="1" applyBorder="1" applyAlignment="1" applyProtection="1"/>
    <xf numFmtId="0" fontId="0" fillId="0" borderId="8" xfId="0" applyBorder="1"/>
    <xf numFmtId="168" fontId="0" fillId="0" borderId="23" xfId="0" applyNumberFormat="1" applyBorder="1"/>
    <xf numFmtId="0" fontId="0" fillId="0" borderId="31" xfId="0" applyBorder="1" applyAlignment="1" applyProtection="1">
      <alignment horizontal="right"/>
      <protection locked="0"/>
    </xf>
    <xf numFmtId="0" fontId="0" fillId="0" borderId="9" xfId="0" applyBorder="1"/>
    <xf numFmtId="168" fontId="0" fillId="8" borderId="50" xfId="0" applyNumberFormat="1" applyFill="1" applyBorder="1"/>
    <xf numFmtId="9" fontId="6" fillId="0" borderId="5" xfId="0" applyNumberFormat="1" applyFont="1" applyBorder="1" applyProtection="1">
      <protection locked="0"/>
    </xf>
    <xf numFmtId="0" fontId="11" fillId="4" borderId="5" xfId="0" applyFont="1" applyFill="1" applyBorder="1" applyAlignment="1">
      <alignment horizontal="left"/>
    </xf>
    <xf numFmtId="165" fontId="11" fillId="4" borderId="5" xfId="0" applyNumberFormat="1" applyFont="1" applyFill="1" applyBorder="1" applyAlignment="1">
      <alignment horizontal="left"/>
    </xf>
    <xf numFmtId="165" fontId="0" fillId="0" borderId="9" xfId="1" applyFont="1" applyBorder="1" applyProtection="1">
      <protection locked="0"/>
    </xf>
    <xf numFmtId="9" fontId="0" fillId="0" borderId="9" xfId="0" applyNumberFormat="1" applyBorder="1" applyAlignment="1">
      <alignment horizontal="right"/>
    </xf>
    <xf numFmtId="165" fontId="7" fillId="0" borderId="32" xfId="1" applyFont="1" applyFill="1" applyBorder="1" applyProtection="1">
      <protection locked="0"/>
    </xf>
    <xf numFmtId="9" fontId="0" fillId="0" borderId="5" xfId="0" applyNumberFormat="1" applyBorder="1" applyAlignment="1" applyProtection="1">
      <alignment horizontal="right"/>
      <protection locked="0"/>
    </xf>
    <xf numFmtId="9" fontId="0" fillId="0" borderId="9" xfId="0" applyNumberFormat="1" applyBorder="1" applyAlignment="1" applyProtection="1">
      <alignment horizontal="right"/>
      <protection locked="0"/>
    </xf>
    <xf numFmtId="0" fontId="11" fillId="9" borderId="9" xfId="0" applyFont="1" applyFill="1" applyBorder="1" applyAlignment="1" applyProtection="1">
      <alignment horizontal="left"/>
      <protection locked="0"/>
    </xf>
    <xf numFmtId="0" fontId="6" fillId="0" borderId="31" xfId="0" applyFont="1" applyBorder="1" applyProtection="1">
      <protection locked="0"/>
    </xf>
    <xf numFmtId="165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4" fillId="0" borderId="5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5" fontId="0" fillId="0" borderId="0" xfId="0" applyNumberFormat="1"/>
    <xf numFmtId="0" fontId="8" fillId="4" borderId="31" xfId="0" applyFont="1" applyFill="1" applyBorder="1"/>
    <xf numFmtId="0" fontId="0" fillId="0" borderId="60" xfId="0" applyBorder="1" applyProtection="1">
      <protection locked="0"/>
    </xf>
    <xf numFmtId="0" fontId="0" fillId="0" borderId="60" xfId="0" applyBorder="1"/>
    <xf numFmtId="0" fontId="0" fillId="0" borderId="18" xfId="0" applyBorder="1" applyProtection="1">
      <protection locked="0"/>
    </xf>
    <xf numFmtId="9" fontId="0" fillId="0" borderId="31" xfId="0" applyNumberFormat="1" applyBorder="1" applyAlignment="1">
      <alignment horizontal="left"/>
    </xf>
    <xf numFmtId="165" fontId="7" fillId="7" borderId="32" xfId="1" applyFont="1" applyFill="1" applyBorder="1" applyProtection="1"/>
    <xf numFmtId="9" fontId="3" fillId="4" borderId="16" xfId="0" applyNumberFormat="1" applyFont="1" applyFill="1" applyBorder="1"/>
    <xf numFmtId="0" fontId="3" fillId="4" borderId="13" xfId="0" applyFont="1" applyFill="1" applyBorder="1" applyAlignment="1">
      <alignment horizontal="center"/>
    </xf>
    <xf numFmtId="165" fontId="3" fillId="4" borderId="13" xfId="1" applyFont="1" applyFill="1" applyBorder="1" applyProtection="1"/>
    <xf numFmtId="165" fontId="3" fillId="4" borderId="17" xfId="1" applyFont="1" applyFill="1" applyBorder="1" applyProtection="1"/>
    <xf numFmtId="165" fontId="12" fillId="7" borderId="32" xfId="1" applyFont="1" applyFill="1" applyBorder="1" applyAlignment="1" applyProtection="1"/>
    <xf numFmtId="165" fontId="12" fillId="7" borderId="17" xfId="1" applyFont="1" applyFill="1" applyBorder="1" applyAlignment="1" applyProtection="1"/>
    <xf numFmtId="0" fontId="11" fillId="9" borderId="9" xfId="0" applyFont="1" applyFill="1" applyBorder="1" applyAlignment="1">
      <alignment horizontal="left"/>
    </xf>
    <xf numFmtId="0" fontId="1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/>
    </xf>
    <xf numFmtId="165" fontId="3" fillId="4" borderId="14" xfId="1" applyFont="1" applyFill="1" applyBorder="1" applyAlignment="1" applyProtection="1">
      <alignment horizontal="center"/>
    </xf>
    <xf numFmtId="165" fontId="9" fillId="4" borderId="13" xfId="1" applyFont="1" applyFill="1" applyBorder="1" applyProtection="1"/>
    <xf numFmtId="165" fontId="0" fillId="4" borderId="5" xfId="1" applyFont="1" applyFill="1" applyBorder="1" applyProtection="1">
      <protection locked="0"/>
    </xf>
    <xf numFmtId="165" fontId="0" fillId="4" borderId="1" xfId="1" applyFont="1" applyFill="1" applyBorder="1" applyAlignment="1" applyProtection="1">
      <alignment horizontal="right"/>
      <protection locked="0"/>
    </xf>
    <xf numFmtId="165" fontId="0" fillId="4" borderId="10" xfId="1" applyFont="1" applyFill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0" fillId="0" borderId="51" xfId="0" applyBorder="1" applyAlignment="1">
      <alignment horizontal="center" vertical="center" wrapText="1"/>
    </xf>
    <xf numFmtId="0" fontId="0" fillId="0" borderId="19" xfId="0" applyBorder="1"/>
    <xf numFmtId="0" fontId="3" fillId="0" borderId="62" xfId="0" applyFont="1" applyBorder="1"/>
    <xf numFmtId="0" fontId="11" fillId="0" borderId="19" xfId="0" applyFont="1" applyBorder="1"/>
    <xf numFmtId="0" fontId="28" fillId="0" borderId="53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52" xfId="0" applyFont="1" applyBorder="1" applyAlignment="1">
      <alignment horizontal="left" vertical="top" wrapText="1"/>
    </xf>
    <xf numFmtId="0" fontId="28" fillId="0" borderId="53" xfId="0" applyFont="1" applyBorder="1"/>
    <xf numFmtId="0" fontId="28" fillId="0" borderId="0" xfId="0" applyFont="1"/>
    <xf numFmtId="0" fontId="28" fillId="0" borderId="52" xfId="0" applyFont="1" applyBorder="1"/>
    <xf numFmtId="10" fontId="33" fillId="0" borderId="5" xfId="0" applyNumberFormat="1" applyFont="1" applyBorder="1"/>
    <xf numFmtId="170" fontId="13" fillId="0" borderId="9" xfId="0" applyNumberFormat="1" applyFont="1" applyBorder="1"/>
    <xf numFmtId="0" fontId="0" fillId="11" borderId="60" xfId="0" applyFill="1" applyBorder="1" applyAlignment="1" applyProtection="1">
      <alignment horizontal="right"/>
      <protection locked="0"/>
    </xf>
    <xf numFmtId="0" fontId="0" fillId="11" borderId="31" xfId="0" applyFill="1" applyBorder="1"/>
    <xf numFmtId="0" fontId="11" fillId="11" borderId="5" xfId="0" applyFont="1" applyFill="1" applyBorder="1" applyAlignment="1">
      <alignment horizontal="left"/>
    </xf>
    <xf numFmtId="165" fontId="0" fillId="11" borderId="5" xfId="1" applyFont="1" applyFill="1" applyBorder="1" applyProtection="1">
      <protection locked="0"/>
    </xf>
    <xf numFmtId="9" fontId="0" fillId="11" borderId="5" xfId="0" applyNumberFormat="1" applyFill="1" applyBorder="1" applyAlignment="1">
      <alignment horizontal="right"/>
    </xf>
    <xf numFmtId="165" fontId="0" fillId="11" borderId="5" xfId="1" applyFont="1" applyFill="1" applyBorder="1" applyAlignment="1" applyProtection="1">
      <alignment horizontal="right"/>
    </xf>
    <xf numFmtId="165" fontId="0" fillId="11" borderId="1" xfId="1" applyFont="1" applyFill="1" applyBorder="1" applyAlignment="1" applyProtection="1">
      <alignment horizontal="right"/>
    </xf>
    <xf numFmtId="165" fontId="0" fillId="11" borderId="5" xfId="1" applyFont="1" applyFill="1" applyBorder="1" applyProtection="1"/>
    <xf numFmtId="165" fontId="0" fillId="11" borderId="32" xfId="1" applyFont="1" applyFill="1" applyBorder="1" applyProtection="1">
      <protection locked="0"/>
    </xf>
    <xf numFmtId="0" fontId="0" fillId="11" borderId="31" xfId="0" applyFill="1" applyBorder="1" applyProtection="1">
      <protection locked="0"/>
    </xf>
    <xf numFmtId="9" fontId="0" fillId="11" borderId="5" xfId="0" applyNumberFormat="1" applyFill="1" applyBorder="1" applyProtection="1">
      <protection locked="0"/>
    </xf>
    <xf numFmtId="0" fontId="0" fillId="11" borderId="5" xfId="0" applyFill="1" applyBorder="1"/>
    <xf numFmtId="0" fontId="11" fillId="11" borderId="8" xfId="0" applyFont="1" applyFill="1" applyBorder="1" applyAlignment="1">
      <alignment horizontal="left"/>
    </xf>
    <xf numFmtId="165" fontId="0" fillId="11" borderId="8" xfId="1" applyFont="1" applyFill="1" applyBorder="1" applyProtection="1">
      <protection locked="0"/>
    </xf>
    <xf numFmtId="9" fontId="0" fillId="11" borderId="8" xfId="0" applyNumberFormat="1" applyFill="1" applyBorder="1" applyProtection="1">
      <protection locked="0"/>
    </xf>
    <xf numFmtId="0" fontId="0" fillId="11" borderId="8" xfId="0" applyFill="1" applyBorder="1"/>
    <xf numFmtId="9" fontId="0" fillId="11" borderId="31" xfId="0" applyNumberFormat="1" applyFill="1" applyBorder="1" applyAlignment="1">
      <alignment horizontal="left"/>
    </xf>
    <xf numFmtId="0" fontId="36" fillId="0" borderId="5" xfId="0" applyFont="1" applyBorder="1"/>
    <xf numFmtId="0" fontId="35" fillId="0" borderId="5" xfId="0" applyFont="1" applyBorder="1"/>
    <xf numFmtId="0" fontId="3" fillId="13" borderId="38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6" fillId="0" borderId="27" xfId="0" applyFont="1" applyBorder="1" applyAlignment="1" applyProtection="1">
      <alignment horizontal="center" wrapText="1"/>
      <protection locked="0"/>
    </xf>
    <xf numFmtId="171" fontId="0" fillId="0" borderId="0" xfId="0" applyNumberFormat="1" applyProtection="1">
      <protection locked="0"/>
    </xf>
    <xf numFmtId="172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173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3" fillId="0" borderId="0" xfId="0" applyFont="1" applyProtection="1">
      <protection locked="0"/>
    </xf>
    <xf numFmtId="0" fontId="38" fillId="15" borderId="0" xfId="0" applyFont="1" applyFill="1"/>
    <xf numFmtId="168" fontId="3" fillId="8" borderId="0" xfId="2" applyNumberFormat="1" applyFont="1" applyFill="1" applyBorder="1" applyAlignment="1" applyProtection="1">
      <alignment horizontal="center"/>
    </xf>
    <xf numFmtId="165" fontId="7" fillId="7" borderId="0" xfId="1" applyFont="1" applyFill="1" applyBorder="1" applyAlignment="1" applyProtection="1">
      <alignment horizontal="right"/>
    </xf>
    <xf numFmtId="0" fontId="34" fillId="0" borderId="0" xfId="0" applyFont="1"/>
    <xf numFmtId="0" fontId="35" fillId="17" borderId="0" xfId="0" applyFont="1" applyFill="1" applyProtection="1">
      <protection locked="0"/>
    </xf>
    <xf numFmtId="0" fontId="35" fillId="0" borderId="0" xfId="0" applyFont="1" applyProtection="1">
      <protection locked="0"/>
    </xf>
    <xf numFmtId="0" fontId="39" fillId="15" borderId="0" xfId="0" applyFont="1" applyFill="1" applyProtection="1">
      <protection locked="0"/>
    </xf>
    <xf numFmtId="0" fontId="36" fillId="16" borderId="0" xfId="0" applyFont="1" applyFill="1" applyProtection="1">
      <protection locked="0"/>
    </xf>
    <xf numFmtId="0" fontId="39" fillId="0" borderId="0" xfId="0" applyFont="1"/>
    <xf numFmtId="0" fontId="11" fillId="4" borderId="56" xfId="0" applyFont="1" applyFill="1" applyBorder="1" applyAlignment="1">
      <alignment horizontal="center"/>
    </xf>
    <xf numFmtId="0" fontId="20" fillId="4" borderId="4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0" fillId="11" borderId="59" xfId="0" applyFill="1" applyBorder="1"/>
    <xf numFmtId="0" fontId="3" fillId="11" borderId="36" xfId="0" applyFont="1" applyFill="1" applyBorder="1" applyAlignment="1">
      <alignment horizontal="center" vertical="center"/>
    </xf>
    <xf numFmtId="0" fontId="3" fillId="11" borderId="37" xfId="0" applyFont="1" applyFill="1" applyBorder="1" applyAlignment="1">
      <alignment horizontal="center" vertical="center"/>
    </xf>
    <xf numFmtId="0" fontId="3" fillId="11" borderId="38" xfId="0" applyFont="1" applyFill="1" applyBorder="1" applyAlignment="1">
      <alignment horizontal="center" vertical="center"/>
    </xf>
    <xf numFmtId="0" fontId="0" fillId="11" borderId="18" xfId="0" applyFill="1" applyBorder="1"/>
    <xf numFmtId="0" fontId="8" fillId="11" borderId="16" xfId="0" applyFont="1" applyFill="1" applyBorder="1"/>
    <xf numFmtId="0" fontId="3" fillId="11" borderId="34" xfId="0" applyFont="1" applyFill="1" applyBorder="1" applyAlignment="1">
      <alignment horizontal="left"/>
    </xf>
    <xf numFmtId="165" fontId="3" fillId="11" borderId="34" xfId="1" applyFont="1" applyFill="1" applyBorder="1" applyProtection="1"/>
    <xf numFmtId="165" fontId="3" fillId="11" borderId="73" xfId="1" applyFont="1" applyFill="1" applyBorder="1" applyAlignment="1" applyProtection="1">
      <alignment horizontal="right"/>
    </xf>
    <xf numFmtId="9" fontId="3" fillId="11" borderId="34" xfId="0" applyNumberFormat="1" applyFont="1" applyFill="1" applyBorder="1" applyAlignment="1">
      <alignment horizontal="right"/>
    </xf>
    <xf numFmtId="165" fontId="3" fillId="11" borderId="34" xfId="1" applyFont="1" applyFill="1" applyBorder="1" applyAlignment="1" applyProtection="1">
      <alignment horizontal="right"/>
    </xf>
    <xf numFmtId="165" fontId="3" fillId="11" borderId="13" xfId="1" applyFont="1" applyFill="1" applyBorder="1" applyAlignment="1" applyProtection="1">
      <alignment horizontal="right"/>
    </xf>
    <xf numFmtId="165" fontId="6" fillId="11" borderId="17" xfId="1" applyFont="1" applyFill="1" applyBorder="1" applyAlignment="1" applyProtection="1"/>
    <xf numFmtId="165" fontId="0" fillId="0" borderId="23" xfId="1" applyFont="1" applyBorder="1" applyProtection="1">
      <protection locked="0"/>
    </xf>
    <xf numFmtId="165" fontId="0" fillId="4" borderId="32" xfId="1" applyFont="1" applyFill="1" applyBorder="1" applyProtection="1"/>
    <xf numFmtId="165" fontId="0" fillId="4" borderId="17" xfId="1" applyFont="1" applyFill="1" applyBorder="1" applyProtection="1"/>
    <xf numFmtId="0" fontId="0" fillId="0" borderId="71" xfId="0" applyBorder="1" applyProtection="1">
      <protection locked="0"/>
    </xf>
    <xf numFmtId="0" fontId="6" fillId="0" borderId="39" xfId="0" applyFont="1" applyBorder="1" applyProtection="1">
      <protection locked="0"/>
    </xf>
    <xf numFmtId="0" fontId="11" fillId="9" borderId="8" xfId="0" applyFont="1" applyFill="1" applyBorder="1" applyAlignment="1">
      <alignment horizontal="left"/>
    </xf>
    <xf numFmtId="165" fontId="0" fillId="0" borderId="8" xfId="1" applyFont="1" applyBorder="1" applyProtection="1">
      <protection locked="0"/>
    </xf>
    <xf numFmtId="9" fontId="0" fillId="0" borderId="8" xfId="0" applyNumberFormat="1" applyBorder="1"/>
    <xf numFmtId="4" fontId="0" fillId="0" borderId="8" xfId="0" applyNumberFormat="1" applyBorder="1"/>
    <xf numFmtId="165" fontId="0" fillId="0" borderId="8" xfId="1" applyFont="1" applyBorder="1" applyProtection="1"/>
    <xf numFmtId="0" fontId="11" fillId="4" borderId="51" xfId="0" applyFont="1" applyFill="1" applyBorder="1" applyAlignment="1">
      <alignment horizontal="center"/>
    </xf>
    <xf numFmtId="0" fontId="3" fillId="12" borderId="40" xfId="0" applyFont="1" applyFill="1" applyBorder="1" applyAlignment="1">
      <alignment horizontal="center"/>
    </xf>
    <xf numFmtId="0" fontId="3" fillId="4" borderId="41" xfId="0" applyFont="1" applyFill="1" applyBorder="1" applyAlignment="1">
      <alignment horizontal="center" vertical="center"/>
    </xf>
    <xf numFmtId="165" fontId="0" fillId="4" borderId="6" xfId="1" applyFont="1" applyFill="1" applyBorder="1" applyProtection="1">
      <protection locked="0"/>
    </xf>
    <xf numFmtId="165" fontId="0" fillId="4" borderId="8" xfId="1" applyFont="1" applyFill="1" applyBorder="1" applyProtection="1">
      <protection locked="0"/>
    </xf>
    <xf numFmtId="0" fontId="3" fillId="4" borderId="48" xfId="0" applyFont="1" applyFill="1" applyBorder="1" applyAlignment="1">
      <alignment horizontal="center" vertical="center"/>
    </xf>
    <xf numFmtId="165" fontId="3" fillId="12" borderId="25" xfId="1" applyFont="1" applyFill="1" applyBorder="1" applyAlignment="1" applyProtection="1"/>
    <xf numFmtId="165" fontId="8" fillId="12" borderId="41" xfId="1" applyFont="1" applyFill="1" applyBorder="1" applyAlignment="1" applyProtection="1">
      <alignment horizontal="right"/>
    </xf>
    <xf numFmtId="165" fontId="3" fillId="18" borderId="42" xfId="1" applyFont="1" applyFill="1" applyBorder="1" applyAlignment="1" applyProtection="1">
      <alignment horizontal="center"/>
    </xf>
    <xf numFmtId="0" fontId="15" fillId="11" borderId="36" xfId="0" applyFont="1" applyFill="1" applyBorder="1" applyAlignment="1">
      <alignment horizontal="center"/>
    </xf>
    <xf numFmtId="0" fontId="15" fillId="11" borderId="37" xfId="0" applyFont="1" applyFill="1" applyBorder="1" applyAlignment="1">
      <alignment horizontal="center"/>
    </xf>
    <xf numFmtId="0" fontId="15" fillId="11" borderId="38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65" fontId="0" fillId="0" borderId="1" xfId="1" applyFont="1" applyBorder="1" applyAlignment="1" applyProtection="1">
      <alignment horizontal="right"/>
    </xf>
    <xf numFmtId="165" fontId="0" fillId="0" borderId="3" xfId="1" applyFont="1" applyBorder="1" applyAlignment="1" applyProtection="1">
      <alignment horizontal="right"/>
    </xf>
    <xf numFmtId="165" fontId="7" fillId="7" borderId="1" xfId="1" applyFont="1" applyFill="1" applyBorder="1" applyAlignment="1" applyProtection="1">
      <alignment horizontal="right"/>
    </xf>
    <xf numFmtId="165" fontId="7" fillId="7" borderId="2" xfId="1" applyFont="1" applyFill="1" applyBorder="1" applyAlignment="1" applyProtection="1">
      <alignment horizontal="right"/>
    </xf>
    <xf numFmtId="165" fontId="7" fillId="7" borderId="33" xfId="1" applyFont="1" applyFill="1" applyBorder="1" applyAlignment="1" applyProtection="1">
      <alignment horizontal="right"/>
    </xf>
    <xf numFmtId="0" fontId="0" fillId="0" borderId="31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165" fontId="3" fillId="4" borderId="5" xfId="0" applyNumberFormat="1" applyFont="1" applyFill="1" applyBorder="1" applyAlignment="1">
      <alignment horizontal="center"/>
    </xf>
    <xf numFmtId="165" fontId="0" fillId="0" borderId="5" xfId="1" applyFont="1" applyBorder="1" applyAlignment="1" applyProtection="1">
      <alignment horizontal="right"/>
      <protection locked="0"/>
    </xf>
    <xf numFmtId="165" fontId="0" fillId="0" borderId="32" xfId="1" applyFont="1" applyBorder="1" applyAlignment="1" applyProtection="1">
      <alignment horizontal="right"/>
      <protection locked="0"/>
    </xf>
    <xf numFmtId="0" fontId="11" fillId="0" borderId="16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165" fontId="11" fillId="8" borderId="13" xfId="1" applyFont="1" applyFill="1" applyBorder="1" applyAlignment="1" applyProtection="1">
      <alignment horizontal="right"/>
    </xf>
    <xf numFmtId="165" fontId="11" fillId="8" borderId="17" xfId="1" applyFont="1" applyFill="1" applyBorder="1" applyAlignment="1" applyProtection="1">
      <alignment horizontal="right"/>
    </xf>
    <xf numFmtId="0" fontId="17" fillId="10" borderId="56" xfId="0" applyFont="1" applyFill="1" applyBorder="1" applyAlignment="1">
      <alignment horizontal="center" vertical="center" textRotation="90"/>
    </xf>
    <xf numFmtId="0" fontId="17" fillId="10" borderId="57" xfId="0" applyFont="1" applyFill="1" applyBorder="1" applyAlignment="1">
      <alignment horizontal="center" vertical="center" textRotation="90"/>
    </xf>
    <xf numFmtId="0" fontId="17" fillId="10" borderId="58" xfId="0" applyFont="1" applyFill="1" applyBorder="1" applyAlignment="1">
      <alignment horizontal="center" vertical="center" textRotation="90"/>
    </xf>
    <xf numFmtId="0" fontId="13" fillId="10" borderId="56" xfId="0" applyFont="1" applyFill="1" applyBorder="1" applyAlignment="1">
      <alignment horizontal="center" vertical="center" textRotation="90"/>
    </xf>
    <xf numFmtId="0" fontId="13" fillId="10" borderId="57" xfId="0" applyFont="1" applyFill="1" applyBorder="1" applyAlignment="1">
      <alignment horizontal="center" vertical="center" textRotation="90"/>
    </xf>
    <xf numFmtId="0" fontId="13" fillId="10" borderId="58" xfId="0" applyFont="1" applyFill="1" applyBorder="1" applyAlignment="1">
      <alignment horizontal="center" vertical="center" textRotation="90"/>
    </xf>
    <xf numFmtId="165" fontId="6" fillId="0" borderId="1" xfId="1" applyFont="1" applyFill="1" applyBorder="1" applyAlignment="1" applyProtection="1">
      <alignment horizontal="right"/>
      <protection locked="0"/>
    </xf>
    <xf numFmtId="165" fontId="6" fillId="0" borderId="3" xfId="1" applyFon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165" fontId="0" fillId="0" borderId="6" xfId="1" applyFont="1" applyBorder="1" applyAlignment="1" applyProtection="1">
      <alignment horizontal="right"/>
      <protection locked="0"/>
    </xf>
    <xf numFmtId="165" fontId="0" fillId="0" borderId="7" xfId="1" applyFont="1" applyBorder="1" applyAlignment="1" applyProtection="1">
      <alignment horizontal="right"/>
      <protection locked="0"/>
    </xf>
    <xf numFmtId="0" fontId="0" fillId="0" borderId="52" xfId="0" applyBorder="1" applyAlignment="1">
      <alignment horizontal="center" vertical="center" wrapText="1"/>
    </xf>
    <xf numFmtId="165" fontId="0" fillId="0" borderId="1" xfId="1" applyFont="1" applyBorder="1" applyAlignment="1" applyProtection="1">
      <alignment horizontal="right"/>
      <protection locked="0"/>
    </xf>
    <xf numFmtId="165" fontId="0" fillId="0" borderId="3" xfId="1" applyFont="1" applyBorder="1" applyAlignment="1" applyProtection="1">
      <alignment horizontal="right"/>
      <protection locked="0"/>
    </xf>
    <xf numFmtId="165" fontId="6" fillId="0" borderId="1" xfId="1" applyFont="1" applyBorder="1" applyAlignment="1" applyProtection="1">
      <alignment horizontal="right"/>
      <protection locked="0"/>
    </xf>
    <xf numFmtId="165" fontId="6" fillId="0" borderId="3" xfId="1" applyFont="1" applyBorder="1" applyAlignment="1" applyProtection="1">
      <alignment horizontal="right"/>
      <protection locked="0"/>
    </xf>
    <xf numFmtId="0" fontId="24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165" fontId="3" fillId="4" borderId="14" xfId="1" applyFont="1" applyFill="1" applyBorder="1" applyAlignment="1" applyProtection="1">
      <alignment horizontal="right"/>
    </xf>
    <xf numFmtId="165" fontId="3" fillId="4" borderId="15" xfId="1" applyFont="1" applyFill="1" applyBorder="1" applyAlignment="1" applyProtection="1">
      <alignment horizontal="right"/>
    </xf>
    <xf numFmtId="0" fontId="3" fillId="4" borderId="14" xfId="0" applyFont="1" applyFill="1" applyBorder="1" applyAlignment="1">
      <alignment horizontal="left"/>
    </xf>
    <xf numFmtId="0" fontId="3" fillId="4" borderId="3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18" fillId="13" borderId="35" xfId="0" applyFont="1" applyFill="1" applyBorder="1" applyAlignment="1">
      <alignment horizontal="center" vertical="center"/>
    </xf>
    <xf numFmtId="0" fontId="18" fillId="13" borderId="2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24" fillId="0" borderId="1" xfId="0" applyFont="1" applyBorder="1" applyAlignment="1" applyProtection="1">
      <alignment horizontal="left"/>
      <protection locked="0"/>
    </xf>
    <xf numFmtId="0" fontId="24" fillId="0" borderId="1" xfId="0" applyFont="1" applyBorder="1" applyAlignment="1" applyProtection="1">
      <alignment horizontal="left" wrapText="1"/>
      <protection locked="0"/>
    </xf>
    <xf numFmtId="0" fontId="24" fillId="0" borderId="2" xfId="0" applyFont="1" applyBorder="1" applyAlignment="1" applyProtection="1">
      <alignment horizontal="left" wrapText="1"/>
      <protection locked="0"/>
    </xf>
    <xf numFmtId="0" fontId="24" fillId="0" borderId="3" xfId="0" applyFont="1" applyBorder="1" applyAlignment="1" applyProtection="1">
      <alignment horizontal="left" wrapText="1"/>
      <protection locked="0"/>
    </xf>
    <xf numFmtId="165" fontId="3" fillId="4" borderId="1" xfId="1" applyFont="1" applyFill="1" applyBorder="1" applyAlignment="1" applyProtection="1">
      <alignment horizontal="right" wrapText="1"/>
    </xf>
    <xf numFmtId="165" fontId="3" fillId="4" borderId="3" xfId="1" applyFont="1" applyFill="1" applyBorder="1" applyAlignment="1" applyProtection="1">
      <alignment horizontal="right" wrapText="1"/>
    </xf>
    <xf numFmtId="0" fontId="20" fillId="4" borderId="5" xfId="0" applyFont="1" applyFill="1" applyBorder="1"/>
    <xf numFmtId="0" fontId="0" fillId="11" borderId="16" xfId="0" applyFill="1" applyBorder="1" applyAlignment="1">
      <alignment horizontal="left"/>
    </xf>
    <xf numFmtId="0" fontId="0" fillId="11" borderId="13" xfId="0" applyFill="1" applyBorder="1" applyAlignment="1">
      <alignment horizontal="left"/>
    </xf>
    <xf numFmtId="39" fontId="10" fillId="11" borderId="13" xfId="0" applyNumberFormat="1" applyFont="1" applyFill="1" applyBorder="1" applyAlignment="1">
      <alignment horizontal="right"/>
    </xf>
    <xf numFmtId="0" fontId="13" fillId="0" borderId="40" xfId="0" applyFont="1" applyBorder="1" applyAlignment="1">
      <alignment horizontal="center" wrapText="1"/>
    </xf>
    <xf numFmtId="0" fontId="13" fillId="0" borderId="41" xfId="0" applyFont="1" applyBorder="1" applyAlignment="1">
      <alignment horizontal="center" wrapText="1"/>
    </xf>
    <xf numFmtId="0" fontId="13" fillId="0" borderId="42" xfId="0" applyFont="1" applyBorder="1" applyAlignment="1">
      <alignment horizontal="center" wrapText="1"/>
    </xf>
    <xf numFmtId="0" fontId="25" fillId="0" borderId="39" xfId="0" applyFont="1" applyBorder="1" applyAlignment="1">
      <alignment horizontal="left" wrapText="1"/>
    </xf>
    <xf numFmtId="0" fontId="25" fillId="0" borderId="8" xfId="0" applyFont="1" applyBorder="1" applyAlignment="1">
      <alignment horizontal="left" wrapText="1"/>
    </xf>
    <xf numFmtId="0" fontId="25" fillId="0" borderId="45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29" fillId="0" borderId="40" xfId="0" applyFont="1" applyBorder="1" applyAlignment="1">
      <alignment horizontal="left" vertical="top" wrapText="1"/>
    </xf>
    <xf numFmtId="0" fontId="25" fillId="0" borderId="41" xfId="0" applyFont="1" applyBorder="1" applyAlignment="1">
      <alignment horizontal="left" vertical="top" wrapText="1"/>
    </xf>
    <xf numFmtId="0" fontId="25" fillId="0" borderId="42" xfId="0" applyFont="1" applyBorder="1" applyAlignment="1">
      <alignment horizontal="left" vertical="top" wrapText="1"/>
    </xf>
    <xf numFmtId="0" fontId="15" fillId="3" borderId="36" xfId="0" applyFont="1" applyFill="1" applyBorder="1" applyAlignment="1">
      <alignment horizontal="center"/>
    </xf>
    <xf numFmtId="0" fontId="15" fillId="3" borderId="37" xfId="0" applyFont="1" applyFill="1" applyBorder="1" applyAlignment="1">
      <alignment horizontal="center"/>
    </xf>
    <xf numFmtId="0" fontId="15" fillId="3" borderId="38" xfId="0" applyFont="1" applyFill="1" applyBorder="1" applyAlignment="1">
      <alignment horizontal="center"/>
    </xf>
    <xf numFmtId="0" fontId="0" fillId="0" borderId="31" xfId="0" applyBorder="1" applyAlignment="1">
      <alignment horizontal="left"/>
    </xf>
    <xf numFmtId="0" fontId="0" fillId="0" borderId="5" xfId="0" applyBorder="1" applyAlignment="1">
      <alignment horizontal="left"/>
    </xf>
    <xf numFmtId="4" fontId="10" fillId="8" borderId="5" xfId="2" applyNumberFormat="1" applyFont="1" applyFill="1" applyBorder="1" applyAlignment="1" applyProtection="1">
      <alignment horizontal="right" vertical="center"/>
    </xf>
    <xf numFmtId="0" fontId="0" fillId="11" borderId="31" xfId="0" applyFill="1" applyBorder="1" applyAlignment="1">
      <alignment horizontal="left"/>
    </xf>
    <xf numFmtId="0" fontId="0" fillId="11" borderId="5" xfId="0" applyFill="1" applyBorder="1" applyAlignment="1">
      <alignment horizontal="left"/>
    </xf>
    <xf numFmtId="39" fontId="10" fillId="11" borderId="5" xfId="0" applyNumberFormat="1" applyFont="1" applyFill="1" applyBorder="1" applyAlignment="1">
      <alignment horizontal="right"/>
    </xf>
    <xf numFmtId="0" fontId="0" fillId="0" borderId="45" xfId="0" applyBorder="1" applyAlignment="1">
      <alignment horizontal="left"/>
    </xf>
    <xf numFmtId="0" fontId="0" fillId="0" borderId="9" xfId="0" applyBorder="1" applyAlignment="1">
      <alignment horizontal="left"/>
    </xf>
    <xf numFmtId="169" fontId="0" fillId="0" borderId="14" xfId="2" applyNumberFormat="1" applyFont="1" applyBorder="1" applyAlignment="1" applyProtection="1">
      <alignment horizontal="center"/>
    </xf>
    <xf numFmtId="169" fontId="0" fillId="0" borderId="15" xfId="2" applyNumberFormat="1" applyFont="1" applyBorder="1" applyAlignment="1" applyProtection="1">
      <alignment horizontal="center"/>
    </xf>
    <xf numFmtId="165" fontId="7" fillId="7" borderId="14" xfId="1" applyFont="1" applyFill="1" applyBorder="1" applyAlignment="1" applyProtection="1">
      <alignment horizontal="right"/>
    </xf>
    <xf numFmtId="165" fontId="7" fillId="7" borderId="30" xfId="1" applyFont="1" applyFill="1" applyBorder="1" applyAlignment="1" applyProtection="1">
      <alignment horizontal="right"/>
    </xf>
    <xf numFmtId="165" fontId="7" fillId="7" borderId="46" xfId="1" applyFont="1" applyFill="1" applyBorder="1" applyAlignment="1" applyProtection="1">
      <alignment horizontal="righ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168" fontId="3" fillId="8" borderId="48" xfId="2" applyNumberFormat="1" applyFont="1" applyFill="1" applyBorder="1" applyAlignment="1" applyProtection="1">
      <alignment horizontal="center"/>
    </xf>
    <xf numFmtId="168" fontId="3" fillId="8" borderId="47" xfId="2" applyNumberFormat="1" applyFont="1" applyFill="1" applyBorder="1" applyAlignment="1" applyProtection="1">
      <alignment horizontal="center"/>
    </xf>
    <xf numFmtId="165" fontId="7" fillId="7" borderId="48" xfId="1" applyFont="1" applyFill="1" applyBorder="1" applyAlignment="1" applyProtection="1">
      <alignment horizontal="right"/>
    </xf>
    <xf numFmtId="165" fontId="7" fillId="7" borderId="25" xfId="1" applyFont="1" applyFill="1" applyBorder="1" applyAlignment="1" applyProtection="1">
      <alignment horizontal="right"/>
    </xf>
    <xf numFmtId="165" fontId="7" fillId="7" borderId="26" xfId="1" applyFont="1" applyFill="1" applyBorder="1" applyAlignment="1" applyProtection="1">
      <alignment horizontal="right"/>
    </xf>
    <xf numFmtId="0" fontId="3" fillId="0" borderId="39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165" fontId="3" fillId="0" borderId="8" xfId="1" applyFont="1" applyBorder="1" applyAlignment="1" applyProtection="1">
      <alignment horizontal="right"/>
    </xf>
    <xf numFmtId="165" fontId="3" fillId="0" borderId="6" xfId="1" applyFont="1" applyBorder="1" applyAlignment="1" applyProtection="1">
      <alignment horizontal="right"/>
    </xf>
    <xf numFmtId="165" fontId="3" fillId="0" borderId="4" xfId="1" applyFont="1" applyBorder="1" applyAlignment="1" applyProtection="1">
      <alignment horizontal="right"/>
    </xf>
    <xf numFmtId="165" fontId="3" fillId="0" borderId="43" xfId="1" applyFont="1" applyBorder="1" applyAlignment="1" applyProtection="1">
      <alignment horizontal="right"/>
    </xf>
    <xf numFmtId="9" fontId="3" fillId="4" borderId="31" xfId="0" applyNumberFormat="1" applyFont="1" applyFill="1" applyBorder="1" applyAlignment="1">
      <alignment horizontal="center"/>
    </xf>
    <xf numFmtId="9" fontId="3" fillId="4" borderId="5" xfId="0" applyNumberFormat="1" applyFont="1" applyFill="1" applyBorder="1" applyAlignment="1">
      <alignment horizontal="center"/>
    </xf>
    <xf numFmtId="9" fontId="3" fillId="4" borderId="32" xfId="0" applyNumberFormat="1" applyFont="1" applyFill="1" applyBorder="1" applyAlignment="1">
      <alignment horizontal="center"/>
    </xf>
    <xf numFmtId="168" fontId="0" fillId="0" borderId="1" xfId="2" applyNumberFormat="1" applyFont="1" applyBorder="1" applyAlignment="1" applyProtection="1">
      <alignment horizontal="center" wrapText="1"/>
    </xf>
    <xf numFmtId="168" fontId="0" fillId="0" borderId="3" xfId="2" applyNumberFormat="1" applyFont="1" applyBorder="1" applyAlignment="1" applyProtection="1">
      <alignment horizontal="center" wrapText="1"/>
    </xf>
    <xf numFmtId="165" fontId="7" fillId="7" borderId="5" xfId="1" applyFont="1" applyFill="1" applyBorder="1" applyAlignment="1" applyProtection="1">
      <alignment horizontal="right"/>
    </xf>
    <xf numFmtId="165" fontId="0" fillId="0" borderId="5" xfId="1" applyFont="1" applyBorder="1" applyAlignment="1" applyProtection="1">
      <alignment horizontal="right"/>
    </xf>
    <xf numFmtId="165" fontId="0" fillId="0" borderId="32" xfId="1" applyFont="1" applyBorder="1" applyAlignment="1" applyProtection="1">
      <alignment horizontal="right"/>
    </xf>
    <xf numFmtId="0" fontId="6" fillId="0" borderId="61" xfId="0" applyFont="1" applyBorder="1" applyAlignment="1" applyProtection="1">
      <alignment horizontal="left"/>
      <protection locked="0"/>
    </xf>
    <xf numFmtId="0" fontId="0" fillId="0" borderId="30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165" fontId="0" fillId="0" borderId="14" xfId="1" applyFont="1" applyFill="1" applyBorder="1" applyAlignment="1" applyProtection="1">
      <alignment horizontal="right"/>
      <protection locked="0"/>
    </xf>
    <xf numFmtId="165" fontId="0" fillId="0" borderId="15" xfId="1" applyFont="1" applyFill="1" applyBorder="1" applyAlignment="1" applyProtection="1">
      <alignment horizontal="right"/>
      <protection locked="0"/>
    </xf>
    <xf numFmtId="165" fontId="0" fillId="0" borderId="14" xfId="1" applyFont="1" applyBorder="1" applyAlignment="1" applyProtection="1">
      <alignment horizontal="center"/>
      <protection locked="0"/>
    </xf>
    <xf numFmtId="165" fontId="0" fillId="0" borderId="30" xfId="1" applyFont="1" applyBorder="1" applyAlignment="1" applyProtection="1">
      <alignment horizontal="center"/>
      <protection locked="0"/>
    </xf>
    <xf numFmtId="165" fontId="0" fillId="0" borderId="46" xfId="1" applyFont="1" applyBorder="1" applyAlignment="1" applyProtection="1">
      <alignment horizontal="center"/>
      <protection locked="0"/>
    </xf>
    <xf numFmtId="0" fontId="0" fillId="0" borderId="44" xfId="0" applyBorder="1" applyAlignment="1">
      <alignment horizontal="left"/>
    </xf>
    <xf numFmtId="165" fontId="0" fillId="0" borderId="1" xfId="1" applyFont="1" applyBorder="1" applyAlignment="1" applyProtection="1">
      <alignment horizontal="center" wrapText="1"/>
    </xf>
    <xf numFmtId="165" fontId="0" fillId="0" borderId="2" xfId="1" applyFont="1" applyBorder="1" applyAlignment="1" applyProtection="1">
      <alignment horizontal="center" wrapText="1"/>
    </xf>
    <xf numFmtId="165" fontId="0" fillId="0" borderId="33" xfId="1" applyFont="1" applyBorder="1" applyAlignment="1" applyProtection="1">
      <alignment horizontal="center" wrapText="1"/>
    </xf>
    <xf numFmtId="0" fontId="0" fillId="0" borderId="44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165" fontId="3" fillId="4" borderId="1" xfId="0" applyNumberFormat="1" applyFont="1" applyFill="1" applyBorder="1" applyAlignment="1">
      <alignment horizontal="right" wrapText="1"/>
    </xf>
    <xf numFmtId="165" fontId="3" fillId="4" borderId="3" xfId="0" applyNumberFormat="1" applyFont="1" applyFill="1" applyBorder="1" applyAlignment="1">
      <alignment horizontal="right" wrapText="1"/>
    </xf>
    <xf numFmtId="167" fontId="3" fillId="4" borderId="1" xfId="0" applyNumberFormat="1" applyFont="1" applyFill="1" applyBorder="1" applyAlignment="1">
      <alignment horizontal="right" wrapText="1"/>
    </xf>
    <xf numFmtId="167" fontId="3" fillId="4" borderId="2" xfId="0" applyNumberFormat="1" applyFont="1" applyFill="1" applyBorder="1" applyAlignment="1">
      <alignment horizontal="right" wrapText="1"/>
    </xf>
    <xf numFmtId="167" fontId="3" fillId="4" borderId="33" xfId="0" applyNumberFormat="1" applyFont="1" applyFill="1" applyBorder="1" applyAlignment="1">
      <alignment horizontal="right" wrapText="1"/>
    </xf>
    <xf numFmtId="167" fontId="3" fillId="4" borderId="5" xfId="0" applyNumberFormat="1" applyFont="1" applyFill="1" applyBorder="1" applyAlignment="1">
      <alignment horizontal="center"/>
    </xf>
    <xf numFmtId="167" fontId="3" fillId="4" borderId="32" xfId="0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4" fontId="3" fillId="9" borderId="5" xfId="0" applyNumberFormat="1" applyFont="1" applyFill="1" applyBorder="1" applyAlignment="1" applyProtection="1">
      <alignment horizontal="right" vertical="center" wrapText="1"/>
      <protection locked="0"/>
    </xf>
    <xf numFmtId="4" fontId="3" fillId="9" borderId="32" xfId="0" applyNumberFormat="1" applyFont="1" applyFill="1" applyBorder="1" applyAlignment="1" applyProtection="1">
      <alignment horizontal="right" vertical="center" wrapText="1"/>
      <protection locked="0"/>
    </xf>
    <xf numFmtId="165" fontId="11" fillId="4" borderId="13" xfId="1" applyFont="1" applyFill="1" applyBorder="1" applyAlignment="1" applyProtection="1">
      <alignment horizontal="center"/>
    </xf>
    <xf numFmtId="10" fontId="3" fillId="4" borderId="13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15" fillId="3" borderId="40" xfId="0" applyFont="1" applyFill="1" applyBorder="1" applyAlignment="1">
      <alignment horizontal="center"/>
    </xf>
    <xf numFmtId="0" fontId="15" fillId="3" borderId="41" xfId="0" applyFont="1" applyFill="1" applyBorder="1" applyAlignment="1">
      <alignment horizontal="center"/>
    </xf>
    <xf numFmtId="0" fontId="15" fillId="3" borderId="42" xfId="0" applyFont="1" applyFill="1" applyBorder="1" applyAlignment="1">
      <alignment horizontal="center"/>
    </xf>
    <xf numFmtId="0" fontId="3" fillId="4" borderId="3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5" fillId="13" borderId="24" xfId="0" applyFont="1" applyFill="1" applyBorder="1" applyAlignment="1">
      <alignment horizontal="center" vertical="center"/>
    </xf>
    <xf numFmtId="0" fontId="15" fillId="13" borderId="25" xfId="0" applyFont="1" applyFill="1" applyBorder="1" applyAlignment="1">
      <alignment horizontal="center" vertical="center"/>
    </xf>
    <xf numFmtId="0" fontId="15" fillId="13" borderId="26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 wrapText="1"/>
    </xf>
    <xf numFmtId="9" fontId="3" fillId="4" borderId="27" xfId="0" applyNumberFormat="1" applyFont="1" applyFill="1" applyBorder="1" applyAlignment="1">
      <alignment horizontal="center" vertical="center" wrapText="1"/>
    </xf>
    <xf numFmtId="0" fontId="0" fillId="4" borderId="28" xfId="0" applyFill="1" applyBorder="1"/>
    <xf numFmtId="0" fontId="0" fillId="4" borderId="6" xfId="0" applyFill="1" applyBorder="1"/>
    <xf numFmtId="0" fontId="0" fillId="4" borderId="7" xfId="0" applyFill="1" applyBorder="1"/>
    <xf numFmtId="0" fontId="11" fillId="4" borderId="1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165" fontId="3" fillId="11" borderId="73" xfId="1" applyFont="1" applyFill="1" applyBorder="1" applyAlignment="1" applyProtection="1">
      <alignment horizontal="right"/>
    </xf>
    <xf numFmtId="165" fontId="3" fillId="11" borderId="63" xfId="1" applyFont="1" applyFill="1" applyBorder="1" applyAlignment="1" applyProtection="1">
      <alignment horizontal="right"/>
    </xf>
    <xf numFmtId="166" fontId="0" fillId="0" borderId="1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5" fontId="0" fillId="0" borderId="5" xfId="1" applyFont="1" applyBorder="1" applyAlignment="1" applyProtection="1">
      <alignment horizontal="center"/>
    </xf>
    <xf numFmtId="0" fontId="3" fillId="4" borderId="41" xfId="0" applyFont="1" applyFill="1" applyBorder="1" applyAlignment="1">
      <alignment horizontal="center" vertical="center"/>
    </xf>
    <xf numFmtId="0" fontId="0" fillId="0" borderId="5" xfId="0" applyBorder="1" applyProtection="1">
      <protection locked="0"/>
    </xf>
    <xf numFmtId="165" fontId="3" fillId="4" borderId="1" xfId="1" applyFont="1" applyFill="1" applyBorder="1" applyAlignment="1" applyProtection="1">
      <alignment horizontal="right"/>
    </xf>
    <xf numFmtId="165" fontId="3" fillId="4" borderId="3" xfId="1" applyFont="1" applyFill="1" applyBorder="1" applyAlignment="1" applyProtection="1">
      <alignment horizontal="right"/>
    </xf>
    <xf numFmtId="0" fontId="24" fillId="0" borderId="5" xfId="0" applyFont="1" applyBorder="1" applyProtection="1">
      <protection locked="0"/>
    </xf>
    <xf numFmtId="0" fontId="2" fillId="8" borderId="20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/>
    </xf>
    <xf numFmtId="0" fontId="18" fillId="13" borderId="1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4" fillId="0" borderId="2" xfId="0" applyFont="1" applyBorder="1" applyAlignment="1" applyProtection="1">
      <alignment horizontal="left"/>
      <protection locked="0"/>
    </xf>
    <xf numFmtId="0" fontId="24" fillId="0" borderId="3" xfId="0" applyFont="1" applyBorder="1" applyAlignment="1" applyProtection="1">
      <alignment horizontal="left"/>
      <protection locked="0"/>
    </xf>
    <xf numFmtId="0" fontId="21" fillId="0" borderId="24" xfId="0" applyFont="1" applyBorder="1" applyAlignment="1" applyProtection="1">
      <alignment horizontal="left" vertical="center"/>
      <protection locked="0"/>
    </xf>
    <xf numFmtId="0" fontId="21" fillId="0" borderId="25" xfId="0" applyFont="1" applyBorder="1" applyAlignment="1" applyProtection="1">
      <alignment horizontal="left" vertical="center"/>
      <protection locked="0"/>
    </xf>
    <xf numFmtId="0" fontId="21" fillId="0" borderId="26" xfId="0" applyFont="1" applyBorder="1" applyAlignment="1" applyProtection="1">
      <alignment horizontal="left" vertical="center"/>
      <protection locked="0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65" fontId="0" fillId="0" borderId="1" xfId="1" applyFont="1" applyFill="1" applyBorder="1" applyAlignment="1" applyProtection="1">
      <alignment horizontal="right"/>
      <protection locked="0"/>
    </xf>
    <xf numFmtId="165" fontId="0" fillId="0" borderId="3" xfId="1" applyFon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5" fontId="0" fillId="0" borderId="1" xfId="1" applyFont="1" applyBorder="1" applyAlignment="1" applyProtection="1">
      <alignment horizontal="center"/>
      <protection locked="0"/>
    </xf>
    <xf numFmtId="165" fontId="0" fillId="0" borderId="3" xfId="1" applyFont="1" applyBorder="1" applyAlignment="1" applyProtection="1">
      <alignment horizontal="center"/>
      <protection locked="0"/>
    </xf>
    <xf numFmtId="0" fontId="22" fillId="11" borderId="20" xfId="0" applyFont="1" applyFill="1" applyBorder="1" applyAlignment="1">
      <alignment horizontal="center" vertical="center" textRotation="90"/>
    </xf>
    <xf numFmtId="0" fontId="22" fillId="11" borderId="53" xfId="0" applyFont="1" applyFill="1" applyBorder="1" applyAlignment="1">
      <alignment horizontal="center" vertical="center" textRotation="90"/>
    </xf>
    <xf numFmtId="0" fontId="22" fillId="11" borderId="54" xfId="0" applyFont="1" applyFill="1" applyBorder="1" applyAlignment="1">
      <alignment horizontal="center" vertical="center" textRotation="90"/>
    </xf>
    <xf numFmtId="0" fontId="23" fillId="14" borderId="53" xfId="0" applyFont="1" applyFill="1" applyBorder="1" applyAlignment="1">
      <alignment horizontal="center" vertical="center" textRotation="90"/>
    </xf>
    <xf numFmtId="0" fontId="23" fillId="14" borderId="54" xfId="0" applyFont="1" applyFill="1" applyBorder="1" applyAlignment="1">
      <alignment horizontal="center" vertical="center" textRotation="90"/>
    </xf>
    <xf numFmtId="0" fontId="28" fillId="0" borderId="53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52" xfId="0" applyFont="1" applyBorder="1" applyAlignment="1">
      <alignment horizontal="left" vertical="top" wrapText="1"/>
    </xf>
    <xf numFmtId="0" fontId="28" fillId="0" borderId="54" xfId="0" applyFont="1" applyBorder="1" applyAlignment="1">
      <alignment horizontal="left" vertical="top" wrapText="1"/>
    </xf>
    <xf numFmtId="0" fontId="28" fillId="0" borderId="62" xfId="0" applyFont="1" applyBorder="1" applyAlignment="1">
      <alignment horizontal="left" vertical="top" wrapText="1"/>
    </xf>
    <xf numFmtId="0" fontId="28" fillId="0" borderId="55" xfId="0" applyFont="1" applyBorder="1" applyAlignment="1">
      <alignment horizontal="left" vertical="top" wrapText="1"/>
    </xf>
    <xf numFmtId="0" fontId="13" fillId="10" borderId="56" xfId="0" applyFont="1" applyFill="1" applyBorder="1" applyAlignment="1">
      <alignment horizontal="center" vertical="center"/>
    </xf>
    <xf numFmtId="0" fontId="13" fillId="10" borderId="57" xfId="0" applyFont="1" applyFill="1" applyBorder="1" applyAlignment="1">
      <alignment horizontal="center" vertical="center"/>
    </xf>
    <xf numFmtId="0" fontId="28" fillId="0" borderId="20" xfId="0" applyFont="1" applyBorder="1" applyAlignment="1">
      <alignment horizontal="left" vertical="top" wrapText="1"/>
    </xf>
    <xf numFmtId="0" fontId="28" fillId="0" borderId="19" xfId="0" applyFont="1" applyBorder="1" applyAlignment="1">
      <alignment horizontal="left" vertical="top" wrapText="1"/>
    </xf>
    <xf numFmtId="0" fontId="28" fillId="0" borderId="21" xfId="0" applyFont="1" applyBorder="1" applyAlignment="1">
      <alignment horizontal="left" vertical="top" wrapText="1"/>
    </xf>
    <xf numFmtId="0" fontId="30" fillId="0" borderId="24" xfId="0" applyFont="1" applyBorder="1" applyAlignment="1">
      <alignment horizontal="left" vertical="center"/>
    </xf>
    <xf numFmtId="0" fontId="32" fillId="0" borderId="25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165" fontId="0" fillId="11" borderId="1" xfId="1" applyFont="1" applyFill="1" applyBorder="1" applyAlignment="1" applyProtection="1">
      <protection locked="0"/>
    </xf>
    <xf numFmtId="165" fontId="0" fillId="11" borderId="3" xfId="1" applyFont="1" applyFill="1" applyBorder="1" applyProtection="1">
      <protection locked="0"/>
    </xf>
    <xf numFmtId="0" fontId="3" fillId="3" borderId="49" xfId="0" applyFont="1" applyFill="1" applyBorder="1" applyAlignment="1">
      <alignment horizontal="center" vertical="center" wrapText="1"/>
    </xf>
    <xf numFmtId="0" fontId="3" fillId="3" borderId="7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29" xfId="0" applyFont="1" applyFill="1" applyBorder="1" applyAlignment="1">
      <alignment horizontal="center" vertical="center"/>
    </xf>
    <xf numFmtId="0" fontId="3" fillId="11" borderId="72" xfId="0" applyFont="1" applyFill="1" applyBorder="1" applyAlignment="1">
      <alignment horizontal="center" vertical="center"/>
    </xf>
    <xf numFmtId="165" fontId="0" fillId="11" borderId="5" xfId="1" applyFont="1" applyFill="1" applyBorder="1" applyAlignment="1" applyProtection="1">
      <alignment horizontal="center"/>
    </xf>
    <xf numFmtId="166" fontId="0" fillId="11" borderId="5" xfId="0" applyNumberFormat="1" applyFill="1" applyBorder="1" applyAlignment="1">
      <alignment horizontal="center"/>
    </xf>
    <xf numFmtId="165" fontId="0" fillId="11" borderId="5" xfId="0" applyNumberFormat="1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165" fontId="11" fillId="4" borderId="1" xfId="0" applyNumberFormat="1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" wrapText="1"/>
    </xf>
    <xf numFmtId="0" fontId="6" fillId="17" borderId="1" xfId="0" applyFont="1" applyFill="1" applyBorder="1" applyAlignment="1" applyProtection="1">
      <alignment horizontal="left"/>
      <protection locked="0"/>
    </xf>
    <xf numFmtId="0" fontId="6" fillId="17" borderId="2" xfId="0" applyFont="1" applyFill="1" applyBorder="1" applyAlignment="1" applyProtection="1">
      <alignment horizontal="left"/>
      <protection locked="0"/>
    </xf>
    <xf numFmtId="0" fontId="6" fillId="17" borderId="3" xfId="0" applyFont="1" applyFill="1" applyBorder="1" applyAlignment="1" applyProtection="1">
      <alignment horizontal="left"/>
      <protection locked="0"/>
    </xf>
    <xf numFmtId="165" fontId="6" fillId="7" borderId="5" xfId="1" applyFont="1" applyFill="1" applyBorder="1" applyAlignment="1" applyProtection="1">
      <alignment horizontal="right"/>
      <protection locked="0"/>
    </xf>
    <xf numFmtId="165" fontId="0" fillId="7" borderId="5" xfId="1" applyFont="1" applyFill="1" applyBorder="1" applyAlignment="1" applyProtection="1">
      <alignment horizontal="right"/>
      <protection locked="0"/>
    </xf>
    <xf numFmtId="0" fontId="3" fillId="13" borderId="54" xfId="0" applyFont="1" applyFill="1" applyBorder="1" applyAlignment="1" applyProtection="1">
      <alignment horizontal="center"/>
      <protection locked="0"/>
    </xf>
    <xf numFmtId="0" fontId="3" fillId="13" borderId="62" xfId="0" applyFont="1" applyFill="1" applyBorder="1" applyAlignment="1" applyProtection="1">
      <alignment horizontal="center"/>
      <protection locked="0"/>
    </xf>
    <xf numFmtId="0" fontId="3" fillId="13" borderId="55" xfId="0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3" fillId="4" borderId="29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165" fontId="6" fillId="7" borderId="1" xfId="1" applyFont="1" applyFill="1" applyBorder="1" applyAlignment="1" applyProtection="1">
      <alignment horizontal="right"/>
      <protection locked="0"/>
    </xf>
    <xf numFmtId="165" fontId="6" fillId="7" borderId="2" xfId="1" applyFont="1" applyFill="1" applyBorder="1" applyAlignment="1" applyProtection="1">
      <alignment horizontal="right"/>
      <protection locked="0"/>
    </xf>
    <xf numFmtId="165" fontId="6" fillId="7" borderId="3" xfId="1" applyFont="1" applyFill="1" applyBorder="1" applyAlignment="1" applyProtection="1">
      <alignment horizontal="right"/>
      <protection locked="0"/>
    </xf>
    <xf numFmtId="0" fontId="3" fillId="0" borderId="40" xfId="0" applyFont="1" applyBorder="1" applyAlignment="1" applyProtection="1">
      <alignment horizontal="left"/>
      <protection locked="0"/>
    </xf>
    <xf numFmtId="0" fontId="3" fillId="0" borderId="41" xfId="0" applyFont="1" applyBorder="1" applyAlignment="1" applyProtection="1">
      <alignment horizontal="left"/>
      <protection locked="0"/>
    </xf>
    <xf numFmtId="165" fontId="3" fillId="0" borderId="41" xfId="1" applyFont="1" applyBorder="1" applyAlignment="1" applyProtection="1">
      <alignment horizontal="right"/>
    </xf>
    <xf numFmtId="165" fontId="3" fillId="0" borderId="48" xfId="1" applyFont="1" applyBorder="1" applyAlignment="1" applyProtection="1">
      <alignment horizontal="right"/>
    </xf>
    <xf numFmtId="165" fontId="3" fillId="0" borderId="25" xfId="1" applyFont="1" applyBorder="1" applyAlignment="1" applyProtection="1">
      <alignment horizontal="right"/>
    </xf>
    <xf numFmtId="165" fontId="3" fillId="0" borderId="26" xfId="1" applyFont="1" applyBorder="1" applyAlignment="1" applyProtection="1">
      <alignment horizontal="right"/>
    </xf>
    <xf numFmtId="0" fontId="3" fillId="0" borderId="36" xfId="0" applyFont="1" applyBorder="1" applyAlignment="1" applyProtection="1">
      <alignment horizontal="left"/>
      <protection locked="0"/>
    </xf>
    <xf numFmtId="0" fontId="3" fillId="0" borderId="37" xfId="0" applyFont="1" applyBorder="1" applyAlignment="1" applyProtection="1">
      <alignment horizontal="left"/>
      <protection locked="0"/>
    </xf>
    <xf numFmtId="165" fontId="0" fillId="0" borderId="37" xfId="1" applyFont="1" applyBorder="1" applyAlignment="1" applyProtection="1">
      <alignment horizontal="right"/>
      <protection locked="0"/>
    </xf>
    <xf numFmtId="165" fontId="0" fillId="0" borderId="38" xfId="1" applyFont="1" applyBorder="1" applyAlignment="1" applyProtection="1">
      <alignment horizontal="right"/>
      <protection locked="0"/>
    </xf>
    <xf numFmtId="0" fontId="0" fillId="17" borderId="2" xfId="0" applyFill="1" applyBorder="1" applyAlignment="1" applyProtection="1">
      <alignment horizontal="left"/>
      <protection locked="0"/>
    </xf>
    <xf numFmtId="0" fontId="0" fillId="17" borderId="3" xfId="0" applyFill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0" fillId="0" borderId="68" xfId="0" applyBorder="1" applyAlignment="1" applyProtection="1">
      <alignment horizontal="left"/>
      <protection locked="0"/>
    </xf>
    <xf numFmtId="0" fontId="0" fillId="0" borderId="67" xfId="0" applyBorder="1" applyAlignment="1" applyProtection="1">
      <alignment horizontal="left"/>
      <protection locked="0"/>
    </xf>
    <xf numFmtId="165" fontId="6" fillId="0" borderId="10" xfId="1" applyFont="1" applyFill="1" applyBorder="1" applyAlignment="1" applyProtection="1">
      <alignment horizontal="right"/>
    </xf>
    <xf numFmtId="165" fontId="6" fillId="0" borderId="67" xfId="1" applyFont="1" applyFill="1" applyBorder="1" applyAlignment="1" applyProtection="1">
      <alignment horizontal="right"/>
    </xf>
    <xf numFmtId="165" fontId="0" fillId="0" borderId="10" xfId="1" applyFont="1" applyBorder="1" applyAlignment="1" applyProtection="1">
      <alignment horizontal="right"/>
    </xf>
    <xf numFmtId="165" fontId="0" fillId="0" borderId="68" xfId="1" applyFont="1" applyBorder="1" applyAlignment="1" applyProtection="1">
      <alignment horizontal="right"/>
    </xf>
    <xf numFmtId="165" fontId="0" fillId="0" borderId="67" xfId="1" applyFont="1" applyBorder="1" applyAlignment="1" applyProtection="1">
      <alignment horizontal="right"/>
    </xf>
    <xf numFmtId="0" fontId="6" fillId="0" borderId="44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165" fontId="6" fillId="0" borderId="1" xfId="1" applyFont="1" applyFill="1" applyBorder="1" applyAlignment="1" applyProtection="1">
      <alignment horizontal="right"/>
    </xf>
    <xf numFmtId="165" fontId="6" fillId="0" borderId="3" xfId="1" applyFont="1" applyFill="1" applyBorder="1" applyAlignment="1" applyProtection="1">
      <alignment horizontal="right"/>
    </xf>
    <xf numFmtId="165" fontId="6" fillId="7" borderId="33" xfId="1" applyFont="1" applyFill="1" applyBorder="1" applyAlignment="1" applyProtection="1">
      <alignment horizontal="right"/>
      <protection locked="0"/>
    </xf>
    <xf numFmtId="165" fontId="0" fillId="0" borderId="3" xfId="1" applyFont="1" applyBorder="1" applyAlignment="1" applyProtection="1">
      <alignment horizontal="center" wrapText="1"/>
    </xf>
    <xf numFmtId="165" fontId="6" fillId="7" borderId="32" xfId="1" applyFont="1" applyFill="1" applyBorder="1" applyAlignment="1" applyProtection="1">
      <alignment horizontal="right"/>
      <protection locked="0"/>
    </xf>
    <xf numFmtId="0" fontId="0" fillId="0" borderId="45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165" fontId="0" fillId="0" borderId="9" xfId="1" applyFont="1" applyBorder="1" applyAlignment="1" applyProtection="1">
      <alignment horizontal="right"/>
    </xf>
    <xf numFmtId="165" fontId="6" fillId="7" borderId="9" xfId="1" applyFont="1" applyFill="1" applyBorder="1" applyAlignment="1" applyProtection="1">
      <alignment horizontal="right"/>
      <protection locked="0"/>
    </xf>
    <xf numFmtId="165" fontId="6" fillId="7" borderId="50" xfId="1" applyFont="1" applyFill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19" xfId="0" applyFont="1" applyBorder="1" applyAlignment="1" applyProtection="1">
      <alignment horizontal="left"/>
      <protection locked="0"/>
    </xf>
    <xf numFmtId="0" fontId="3" fillId="0" borderId="64" xfId="0" applyFont="1" applyBorder="1" applyAlignment="1" applyProtection="1">
      <alignment horizontal="left"/>
      <protection locked="0"/>
    </xf>
    <xf numFmtId="165" fontId="3" fillId="0" borderId="65" xfId="1" applyFont="1" applyFill="1" applyBorder="1" applyAlignment="1" applyProtection="1">
      <alignment horizontal="right"/>
    </xf>
    <xf numFmtId="165" fontId="3" fillId="0" borderId="21" xfId="1" applyFont="1" applyFill="1" applyBorder="1" applyAlignment="1" applyProtection="1">
      <alignment horizontal="right"/>
    </xf>
    <xf numFmtId="165" fontId="37" fillId="7" borderId="3" xfId="1" applyFont="1" applyFill="1" applyBorder="1" applyAlignment="1" applyProtection="1">
      <alignment horizontal="left"/>
      <protection locked="0"/>
    </xf>
    <xf numFmtId="165" fontId="5" fillId="7" borderId="5" xfId="1" applyFont="1" applyFill="1" applyBorder="1" applyAlignment="1" applyProtection="1">
      <alignment horizontal="left"/>
      <protection locked="0"/>
    </xf>
    <xf numFmtId="165" fontId="5" fillId="7" borderId="32" xfId="1" applyFont="1" applyFill="1" applyBorder="1" applyAlignment="1" applyProtection="1">
      <alignment horizontal="left"/>
      <protection locked="0"/>
    </xf>
    <xf numFmtId="0" fontId="3" fillId="15" borderId="44" xfId="0" applyFont="1" applyFill="1" applyBorder="1" applyAlignment="1" applyProtection="1">
      <alignment horizontal="left"/>
      <protection locked="0"/>
    </xf>
    <xf numFmtId="0" fontId="3" fillId="15" borderId="2" xfId="0" applyFont="1" applyFill="1" applyBorder="1" applyAlignment="1" applyProtection="1">
      <alignment horizontal="left"/>
      <protection locked="0"/>
    </xf>
    <xf numFmtId="0" fontId="3" fillId="15" borderId="3" xfId="0" applyFont="1" applyFill="1" applyBorder="1" applyAlignment="1" applyProtection="1">
      <alignment horizontal="left"/>
      <protection locked="0"/>
    </xf>
    <xf numFmtId="165" fontId="3" fillId="0" borderId="10" xfId="1" applyFont="1" applyFill="1" applyBorder="1" applyAlignment="1" applyProtection="1">
      <alignment horizontal="right"/>
    </xf>
    <xf numFmtId="165" fontId="3" fillId="0" borderId="66" xfId="1" applyFont="1" applyFill="1" applyBorder="1" applyAlignment="1" applyProtection="1">
      <alignment horizontal="right"/>
    </xf>
    <xf numFmtId="0" fontId="3" fillId="15" borderId="54" xfId="0" applyFont="1" applyFill="1" applyBorder="1" applyAlignment="1" applyProtection="1">
      <alignment horizontal="left"/>
      <protection locked="0"/>
    </xf>
    <xf numFmtId="0" fontId="3" fillId="15" borderId="62" xfId="0" applyFont="1" applyFill="1" applyBorder="1" applyAlignment="1" applyProtection="1">
      <alignment horizontal="left"/>
      <protection locked="0"/>
    </xf>
    <xf numFmtId="0" fontId="3" fillId="15" borderId="63" xfId="0" applyFont="1" applyFill="1" applyBorder="1" applyAlignment="1" applyProtection="1">
      <alignment horizontal="left"/>
      <protection locked="0"/>
    </xf>
    <xf numFmtId="165" fontId="3" fillId="0" borderId="14" xfId="1" applyFont="1" applyFill="1" applyBorder="1" applyAlignment="1" applyProtection="1">
      <alignment horizontal="right"/>
    </xf>
    <xf numFmtId="165" fontId="3" fillId="0" borderId="46" xfId="1" applyFont="1" applyFill="1" applyBorder="1" applyAlignment="1" applyProtection="1">
      <alignment horizontal="right"/>
    </xf>
    <xf numFmtId="165" fontId="37" fillId="7" borderId="15" xfId="1" applyFont="1" applyFill="1" applyBorder="1" applyAlignment="1" applyProtection="1">
      <alignment horizontal="left"/>
      <protection locked="0"/>
    </xf>
    <xf numFmtId="165" fontId="5" fillId="7" borderId="13" xfId="1" applyFont="1" applyFill="1" applyBorder="1" applyAlignment="1" applyProtection="1">
      <alignment horizontal="left"/>
      <protection locked="0"/>
    </xf>
    <xf numFmtId="165" fontId="5" fillId="7" borderId="17" xfId="1" applyFont="1" applyFill="1" applyBorder="1" applyAlignment="1" applyProtection="1">
      <alignment horizontal="left"/>
      <protection locked="0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0"/>
  <sheetViews>
    <sheetView tabSelected="1" view="pageBreakPreview" topLeftCell="A95" zoomScale="110" zoomScaleNormal="90" zoomScaleSheetLayoutView="110" workbookViewId="0">
      <selection activeCell="F103" sqref="F103:G103"/>
    </sheetView>
  </sheetViews>
  <sheetFormatPr defaultRowHeight="15"/>
  <cols>
    <col min="1" max="1" width="4.42578125" customWidth="1"/>
    <col min="2" max="2" width="14" customWidth="1"/>
    <col min="3" max="3" width="30.28515625" bestFit="1" customWidth="1"/>
    <col min="4" max="4" width="7.7109375" bestFit="1" customWidth="1"/>
    <col min="5" max="5" width="21.5703125" customWidth="1"/>
    <col min="7" max="7" width="15" customWidth="1"/>
    <col min="8" max="8" width="13" customWidth="1"/>
    <col min="9" max="9" width="6.5703125" hidden="1" customWidth="1"/>
    <col min="10" max="10" width="17.85546875" customWidth="1"/>
    <col min="11" max="11" width="17.7109375" customWidth="1"/>
    <col min="12" max="12" width="16.42578125" bestFit="1" customWidth="1"/>
    <col min="13" max="13" width="14.5703125" customWidth="1"/>
    <col min="14" max="14" width="10.28515625" bestFit="1" customWidth="1"/>
  </cols>
  <sheetData>
    <row r="1" spans="1:12" ht="16.5" thickBot="1">
      <c r="B1" s="205"/>
      <c r="C1" s="341" t="s">
        <v>91</v>
      </c>
      <c r="D1" s="342"/>
      <c r="E1" s="342"/>
      <c r="F1" s="342"/>
      <c r="G1" s="342"/>
      <c r="H1" s="342"/>
      <c r="I1" s="342"/>
      <c r="J1" s="342"/>
      <c r="K1" s="342"/>
      <c r="L1" s="343"/>
    </row>
    <row r="2" spans="1:12" ht="19.5" thickBot="1">
      <c r="B2" s="205"/>
      <c r="C2" s="54" t="s">
        <v>75</v>
      </c>
      <c r="D2" s="353" t="s">
        <v>88</v>
      </c>
      <c r="E2" s="354"/>
      <c r="F2" s="354"/>
      <c r="G2" s="355"/>
      <c r="H2" s="55" t="s">
        <v>57</v>
      </c>
      <c r="I2" s="56"/>
      <c r="J2" s="57"/>
      <c r="K2" s="356" t="s">
        <v>105</v>
      </c>
      <c r="L2" s="357"/>
    </row>
    <row r="3" spans="1:12" ht="20.25">
      <c r="B3" s="19"/>
      <c r="C3" s="344" t="s">
        <v>0</v>
      </c>
      <c r="D3" s="219"/>
      <c r="E3" s="219"/>
      <c r="F3" s="219"/>
      <c r="G3" s="219"/>
      <c r="H3" s="219"/>
      <c r="I3" s="219"/>
      <c r="J3" s="219"/>
      <c r="K3" s="345"/>
      <c r="L3" s="113" t="s">
        <v>1</v>
      </c>
    </row>
    <row r="4" spans="1:12" ht="16.5" thickBot="1">
      <c r="B4" s="73" t="s">
        <v>62</v>
      </c>
      <c r="C4" s="346" t="s">
        <v>2</v>
      </c>
      <c r="D4" s="347"/>
      <c r="E4" s="27" t="s">
        <v>3</v>
      </c>
      <c r="F4" s="27" t="s">
        <v>4</v>
      </c>
      <c r="G4" s="27" t="s">
        <v>5</v>
      </c>
      <c r="H4" s="348" t="s">
        <v>6</v>
      </c>
      <c r="I4" s="349"/>
      <c r="J4" s="349"/>
      <c r="K4" s="350"/>
      <c r="L4" s="74" t="s">
        <v>7</v>
      </c>
    </row>
    <row r="5" spans="1:12">
      <c r="A5" s="192" t="s">
        <v>89</v>
      </c>
      <c r="B5" s="15"/>
      <c r="C5" s="206"/>
      <c r="D5" s="207"/>
      <c r="E5" s="18"/>
      <c r="F5" s="1">
        <v>0.17</v>
      </c>
      <c r="G5" s="2">
        <f t="shared" ref="G5:G17" si="0">ROUND(E5*F5,2)+L5</f>
        <v>0</v>
      </c>
      <c r="H5" s="222" t="s">
        <v>8</v>
      </c>
      <c r="I5" s="351"/>
      <c r="J5" s="351"/>
      <c r="K5" s="352"/>
      <c r="L5" s="17"/>
    </row>
    <row r="6" spans="1:12">
      <c r="A6" s="193"/>
      <c r="B6" s="39"/>
      <c r="C6" s="361"/>
      <c r="D6" s="362"/>
      <c r="E6" s="18"/>
      <c r="F6" s="1">
        <v>0.12</v>
      </c>
      <c r="G6" s="2">
        <f t="shared" si="0"/>
        <v>0</v>
      </c>
      <c r="H6" s="222" t="s">
        <v>63</v>
      </c>
      <c r="I6" s="351"/>
      <c r="J6" s="351"/>
      <c r="K6" s="352"/>
      <c r="L6" s="17"/>
    </row>
    <row r="7" spans="1:12">
      <c r="A7" s="193"/>
      <c r="B7" s="15"/>
      <c r="C7" s="206"/>
      <c r="D7" s="207"/>
      <c r="E7" s="18"/>
      <c r="F7" s="1">
        <v>0.17</v>
      </c>
      <c r="G7" s="2">
        <f t="shared" si="0"/>
        <v>0</v>
      </c>
      <c r="H7" s="200" t="s">
        <v>9</v>
      </c>
      <c r="I7" s="201"/>
      <c r="J7" s="201"/>
      <c r="K7" s="202"/>
      <c r="L7" s="17"/>
    </row>
    <row r="8" spans="1:12">
      <c r="A8" s="193"/>
      <c r="B8" s="15">
        <v>2102</v>
      </c>
      <c r="C8" s="206">
        <v>0</v>
      </c>
      <c r="D8" s="207"/>
      <c r="E8" s="18">
        <v>0</v>
      </c>
      <c r="F8" s="3">
        <v>7.0000000000000007E-2</v>
      </c>
      <c r="G8" s="2">
        <f t="shared" si="0"/>
        <v>0</v>
      </c>
      <c r="H8" s="183" t="s">
        <v>10</v>
      </c>
      <c r="I8" s="183"/>
      <c r="J8" s="183"/>
      <c r="K8" s="183"/>
      <c r="L8" s="17"/>
    </row>
    <row r="9" spans="1:12">
      <c r="A9" s="193"/>
      <c r="B9" s="15"/>
      <c r="C9" s="206"/>
      <c r="D9" s="207"/>
      <c r="E9" s="18"/>
      <c r="F9" s="1">
        <v>7.0000000000000007E-2</v>
      </c>
      <c r="G9" s="2">
        <f t="shared" si="0"/>
        <v>0</v>
      </c>
      <c r="H9" s="222" t="s">
        <v>63</v>
      </c>
      <c r="I9" s="351"/>
      <c r="J9" s="351"/>
      <c r="K9" s="352"/>
      <c r="L9" s="17"/>
    </row>
    <row r="10" spans="1:12">
      <c r="A10" s="193"/>
      <c r="B10" s="15"/>
      <c r="C10" s="206"/>
      <c r="D10" s="207"/>
      <c r="E10" s="18"/>
      <c r="F10" s="1">
        <v>7.0000000000000007E-2</v>
      </c>
      <c r="G10" s="2">
        <f t="shared" si="0"/>
        <v>0</v>
      </c>
      <c r="H10" s="200" t="s">
        <v>11</v>
      </c>
      <c r="I10" s="201"/>
      <c r="J10" s="201"/>
      <c r="K10" s="202"/>
      <c r="L10" s="17"/>
    </row>
    <row r="11" spans="1:12">
      <c r="A11" s="193"/>
      <c r="B11" s="15">
        <v>1202</v>
      </c>
      <c r="C11" s="358">
        <v>0</v>
      </c>
      <c r="D11" s="359"/>
      <c r="E11" s="18">
        <v>0</v>
      </c>
      <c r="F11" s="1">
        <v>0.17</v>
      </c>
      <c r="G11" s="14">
        <f t="shared" si="0"/>
        <v>0</v>
      </c>
      <c r="H11" s="200" t="s">
        <v>67</v>
      </c>
      <c r="I11" s="201"/>
      <c r="J11" s="201"/>
      <c r="K11" s="202"/>
      <c r="L11" s="17"/>
    </row>
    <row r="12" spans="1:12">
      <c r="A12" s="193"/>
      <c r="B12" s="15"/>
      <c r="C12" s="358"/>
      <c r="D12" s="359"/>
      <c r="E12" s="18"/>
      <c r="F12" s="1">
        <v>7.0000000000000007E-2</v>
      </c>
      <c r="G12" s="14">
        <f t="shared" si="0"/>
        <v>0</v>
      </c>
      <c r="H12" s="360" t="s">
        <v>67</v>
      </c>
      <c r="I12" s="211"/>
      <c r="J12" s="211"/>
      <c r="K12" s="212"/>
      <c r="L12" s="17"/>
    </row>
    <row r="13" spans="1:12">
      <c r="A13" s="193"/>
      <c r="B13" s="15">
        <v>2202</v>
      </c>
      <c r="C13" s="208">
        <v>0</v>
      </c>
      <c r="D13" s="209"/>
      <c r="E13" s="18">
        <v>0</v>
      </c>
      <c r="F13" s="1">
        <v>0.12</v>
      </c>
      <c r="G13" s="2">
        <f t="shared" si="0"/>
        <v>0</v>
      </c>
      <c r="H13" s="360" t="s">
        <v>67</v>
      </c>
      <c r="I13" s="211"/>
      <c r="J13" s="211"/>
      <c r="K13" s="212"/>
      <c r="L13" s="17"/>
    </row>
    <row r="14" spans="1:12">
      <c r="A14" s="193"/>
      <c r="B14" s="15"/>
      <c r="C14" s="208"/>
      <c r="D14" s="209"/>
      <c r="E14" s="18"/>
      <c r="F14" s="3"/>
      <c r="G14" s="2">
        <f t="shared" si="0"/>
        <v>0</v>
      </c>
      <c r="H14" s="200"/>
      <c r="I14" s="201"/>
      <c r="J14" s="201"/>
      <c r="K14" s="202"/>
      <c r="L14" s="17"/>
    </row>
    <row r="15" spans="1:12">
      <c r="A15" s="193"/>
      <c r="B15" s="15"/>
      <c r="C15" s="208"/>
      <c r="D15" s="209"/>
      <c r="E15" s="18"/>
      <c r="F15" s="3"/>
      <c r="G15" s="2">
        <f t="shared" si="0"/>
        <v>0</v>
      </c>
      <c r="H15" s="200"/>
      <c r="I15" s="201"/>
      <c r="J15" s="201"/>
      <c r="K15" s="202"/>
      <c r="L15" s="17"/>
    </row>
    <row r="16" spans="1:12">
      <c r="A16" s="193"/>
      <c r="B16" s="15"/>
      <c r="C16" s="208"/>
      <c r="D16" s="209"/>
      <c r="E16" s="18"/>
      <c r="F16" s="3"/>
      <c r="G16" s="2">
        <f t="shared" si="0"/>
        <v>0</v>
      </c>
      <c r="H16" s="337" t="s">
        <v>12</v>
      </c>
      <c r="I16" s="337"/>
      <c r="J16" s="337"/>
      <c r="K16" s="337"/>
      <c r="L16" s="17"/>
    </row>
    <row r="17" spans="1:12">
      <c r="A17" s="193"/>
      <c r="B17" s="15"/>
      <c r="C17" s="208"/>
      <c r="D17" s="209"/>
      <c r="E17" s="18"/>
      <c r="F17" s="3"/>
      <c r="G17" s="2">
        <f t="shared" si="0"/>
        <v>0</v>
      </c>
      <c r="H17" s="337" t="s">
        <v>12</v>
      </c>
      <c r="I17" s="337"/>
      <c r="J17" s="337"/>
      <c r="K17" s="337"/>
      <c r="L17" s="17"/>
    </row>
    <row r="18" spans="1:12">
      <c r="A18" s="193"/>
      <c r="B18" s="21"/>
      <c r="C18" s="338">
        <f>SUM(C5:D17)</f>
        <v>0</v>
      </c>
      <c r="D18" s="339"/>
      <c r="E18" s="4">
        <f>SUM(E5:E17)</f>
        <v>0</v>
      </c>
      <c r="F18" s="5"/>
      <c r="G18" s="4">
        <f>SUM(G5:G17)</f>
        <v>0</v>
      </c>
      <c r="H18" s="228" t="s">
        <v>13</v>
      </c>
      <c r="I18" s="228"/>
      <c r="J18" s="228"/>
      <c r="K18" s="228"/>
      <c r="L18" s="22"/>
    </row>
    <row r="19" spans="1:12">
      <c r="A19" s="193"/>
      <c r="B19" s="15"/>
      <c r="C19" s="198"/>
      <c r="D19" s="199"/>
      <c r="E19" s="6"/>
      <c r="F19" s="7">
        <v>0.04</v>
      </c>
      <c r="G19" s="2">
        <f>ROUND(E19*F19,2)+L19</f>
        <v>0</v>
      </c>
      <c r="H19" s="222" t="s">
        <v>14</v>
      </c>
      <c r="I19" s="351"/>
      <c r="J19" s="351"/>
      <c r="K19" s="352"/>
      <c r="L19" s="47"/>
    </row>
    <row r="20" spans="1:12">
      <c r="A20" s="193"/>
      <c r="B20" s="15"/>
      <c r="C20" s="198"/>
      <c r="D20" s="199"/>
      <c r="E20" s="6"/>
      <c r="F20" s="7">
        <v>0.17</v>
      </c>
      <c r="G20" s="2">
        <f>ROUND(E20*F20,2)+L20</f>
        <v>0</v>
      </c>
      <c r="H20" s="222" t="s">
        <v>15</v>
      </c>
      <c r="I20" s="351"/>
      <c r="J20" s="351"/>
      <c r="K20" s="352"/>
      <c r="L20" s="47"/>
    </row>
    <row r="21" spans="1:12">
      <c r="A21" s="193"/>
      <c r="B21" s="15">
        <v>1102</v>
      </c>
      <c r="C21" s="198"/>
      <c r="D21" s="199"/>
      <c r="E21" s="6"/>
      <c r="F21" s="92" t="e">
        <f>G21/E21</f>
        <v>#DIV/0!</v>
      </c>
      <c r="G21" s="18"/>
      <c r="H21" s="222" t="s">
        <v>68</v>
      </c>
      <c r="I21" s="351"/>
      <c r="J21" s="351"/>
      <c r="K21" s="352"/>
      <c r="L21" s="47"/>
    </row>
    <row r="22" spans="1:12">
      <c r="A22" s="193"/>
      <c r="B22" s="15"/>
      <c r="C22" s="198"/>
      <c r="D22" s="199"/>
      <c r="E22" s="6"/>
      <c r="F22" s="42">
        <v>0.25</v>
      </c>
      <c r="G22" s="2">
        <f>ROUND(E22*F22,2)+L22</f>
        <v>0</v>
      </c>
      <c r="H22" s="223" t="s">
        <v>64</v>
      </c>
      <c r="I22" s="224"/>
      <c r="J22" s="224"/>
      <c r="K22" s="225"/>
      <c r="L22" s="47"/>
    </row>
    <row r="23" spans="1:12">
      <c r="A23" s="193"/>
      <c r="B23" s="15"/>
      <c r="C23" s="198"/>
      <c r="D23" s="199"/>
      <c r="E23" s="6"/>
      <c r="F23" s="42"/>
      <c r="G23" s="2">
        <f t="shared" ref="G23:G24" si="1">ROUND(E23*F23,2)+L23</f>
        <v>0</v>
      </c>
      <c r="H23" s="200"/>
      <c r="I23" s="201"/>
      <c r="J23" s="201"/>
      <c r="K23" s="202"/>
      <c r="L23" s="47"/>
    </row>
    <row r="24" spans="1:12">
      <c r="A24" s="193"/>
      <c r="B24" s="15"/>
      <c r="C24" s="198"/>
      <c r="D24" s="199"/>
      <c r="E24" s="6"/>
      <c r="F24" s="42"/>
      <c r="G24" s="2">
        <f t="shared" si="1"/>
        <v>0</v>
      </c>
      <c r="H24" s="200"/>
      <c r="I24" s="201"/>
      <c r="J24" s="201"/>
      <c r="K24" s="202"/>
      <c r="L24" s="47"/>
    </row>
    <row r="25" spans="1:12">
      <c r="A25" s="193"/>
      <c r="B25" s="21"/>
      <c r="C25" s="226">
        <f>C19+C20+C21+C22+C23+C24</f>
        <v>0</v>
      </c>
      <c r="D25" s="227"/>
      <c r="E25" s="4">
        <f>E19+E20+E21+E22+E23+E24</f>
        <v>0</v>
      </c>
      <c r="F25" s="5"/>
      <c r="G25" s="4">
        <f>G19+G20+G21+G22+G23+G24</f>
        <v>0</v>
      </c>
      <c r="H25" s="228" t="s">
        <v>16</v>
      </c>
      <c r="I25" s="228"/>
      <c r="J25" s="228"/>
      <c r="K25" s="228"/>
      <c r="L25" s="22"/>
    </row>
    <row r="26" spans="1:12" ht="15.75" thickBot="1">
      <c r="A26" s="194"/>
      <c r="B26" s="21"/>
      <c r="C26" s="226">
        <f>C18+C25</f>
        <v>0</v>
      </c>
      <c r="D26" s="227"/>
      <c r="E26" s="4">
        <f>E18+E25</f>
        <v>0</v>
      </c>
      <c r="F26" s="5"/>
      <c r="G26" s="4">
        <f>G18+G25</f>
        <v>0</v>
      </c>
      <c r="H26" s="228" t="s">
        <v>17</v>
      </c>
      <c r="I26" s="228"/>
      <c r="J26" s="228"/>
      <c r="K26" s="228"/>
      <c r="L26" s="22"/>
    </row>
    <row r="27" spans="1:12">
      <c r="A27" s="195" t="s">
        <v>90</v>
      </c>
      <c r="B27" s="15"/>
      <c r="C27" s="206"/>
      <c r="D27" s="207"/>
      <c r="E27" s="18"/>
      <c r="F27" s="3">
        <v>0.12</v>
      </c>
      <c r="G27" s="2">
        <f>ROUND(E27*F27,2)+L27</f>
        <v>0</v>
      </c>
      <c r="H27" s="340" t="s">
        <v>69</v>
      </c>
      <c r="I27" s="337"/>
      <c r="J27" s="337"/>
      <c r="K27" s="337"/>
      <c r="L27" s="17"/>
    </row>
    <row r="28" spans="1:12">
      <c r="A28" s="196"/>
      <c r="B28" s="15"/>
      <c r="C28" s="206"/>
      <c r="D28" s="207"/>
      <c r="E28" s="18"/>
      <c r="F28" s="3">
        <v>7.0000000000000007E-2</v>
      </c>
      <c r="G28" s="2">
        <f>ROUND(E28*F28,2)+L28</f>
        <v>0</v>
      </c>
      <c r="H28" s="222" t="s">
        <v>39</v>
      </c>
      <c r="I28" s="201"/>
      <c r="J28" s="201"/>
      <c r="K28" s="202"/>
      <c r="L28" s="17"/>
    </row>
    <row r="29" spans="1:12">
      <c r="A29" s="196"/>
      <c r="B29" s="15"/>
      <c r="C29" s="206"/>
      <c r="D29" s="207"/>
      <c r="E29" s="18"/>
      <c r="F29" s="3">
        <v>0.17</v>
      </c>
      <c r="G29" s="2">
        <f>ROUND(E29*F29,2)+L29</f>
        <v>0</v>
      </c>
      <c r="H29" s="222" t="s">
        <v>40</v>
      </c>
      <c r="I29" s="201"/>
      <c r="J29" s="201"/>
      <c r="K29" s="202"/>
      <c r="L29" s="17"/>
    </row>
    <row r="30" spans="1:12">
      <c r="A30" s="196"/>
      <c r="B30" s="15"/>
      <c r="C30" s="206"/>
      <c r="D30" s="207"/>
      <c r="E30" s="18"/>
      <c r="F30" s="3"/>
      <c r="G30" s="2">
        <f>ROUND(E30*F30,2)+L30</f>
        <v>0</v>
      </c>
      <c r="H30" s="200"/>
      <c r="I30" s="201"/>
      <c r="J30" s="201"/>
      <c r="K30" s="202"/>
      <c r="L30" s="17"/>
    </row>
    <row r="31" spans="1:12" ht="15.75" thickBot="1">
      <c r="A31" s="197"/>
      <c r="B31" s="15" t="s">
        <v>84</v>
      </c>
      <c r="C31" s="208"/>
      <c r="D31" s="209"/>
      <c r="E31" s="18"/>
      <c r="F31" s="3"/>
      <c r="G31" s="2">
        <f>ROUND(E31*F31,2)+L31</f>
        <v>0</v>
      </c>
      <c r="H31" s="210" t="s">
        <v>70</v>
      </c>
      <c r="I31" s="211"/>
      <c r="J31" s="211"/>
      <c r="K31" s="212"/>
      <c r="L31" s="17"/>
    </row>
    <row r="32" spans="1:12" ht="15.75" thickBot="1">
      <c r="B32" s="23"/>
      <c r="C32" s="213">
        <f>C26+C27+C28+C29+C30+C31</f>
        <v>0</v>
      </c>
      <c r="D32" s="214"/>
      <c r="E32" s="9">
        <f>E26+E27+E28+E29+E30+E31</f>
        <v>0</v>
      </c>
      <c r="F32" s="10"/>
      <c r="G32" s="9">
        <f>G26+G27+G28+G29+G30+G31</f>
        <v>0</v>
      </c>
      <c r="H32" s="215" t="s">
        <v>18</v>
      </c>
      <c r="I32" s="216"/>
      <c r="J32" s="216"/>
      <c r="K32" s="217"/>
      <c r="L32" s="24"/>
    </row>
    <row r="33" spans="1:13" ht="15.75" thickBot="1">
      <c r="C33" s="12"/>
      <c r="D33" s="12"/>
      <c r="E33" s="12"/>
      <c r="F33" s="13"/>
      <c r="G33" s="12"/>
      <c r="H33" s="25"/>
      <c r="I33" s="25"/>
      <c r="J33" s="25"/>
      <c r="K33" s="25"/>
      <c r="L33" s="26"/>
    </row>
    <row r="34" spans="1:13" ht="21" thickBot="1">
      <c r="B34" s="19"/>
      <c r="C34" s="218" t="s">
        <v>19</v>
      </c>
      <c r="D34" s="219"/>
      <c r="E34" s="219"/>
      <c r="F34" s="219"/>
      <c r="G34" s="219"/>
      <c r="H34" s="219"/>
      <c r="I34" s="219"/>
      <c r="J34" s="219"/>
      <c r="K34" s="220" t="s">
        <v>86</v>
      </c>
      <c r="L34" s="384" t="s">
        <v>66</v>
      </c>
      <c r="M34" s="374" t="s">
        <v>1</v>
      </c>
    </row>
    <row r="35" spans="1:13" ht="15.75" thickBot="1">
      <c r="B35" s="132" t="s">
        <v>62</v>
      </c>
      <c r="C35" s="133" t="s">
        <v>20</v>
      </c>
      <c r="D35" s="134" t="s">
        <v>21</v>
      </c>
      <c r="E35" s="134" t="s">
        <v>2</v>
      </c>
      <c r="F35" s="386" t="s">
        <v>22</v>
      </c>
      <c r="G35" s="386"/>
      <c r="H35" s="134" t="s">
        <v>23</v>
      </c>
      <c r="I35" s="134" t="s">
        <v>4</v>
      </c>
      <c r="J35" s="135" t="s">
        <v>24</v>
      </c>
      <c r="K35" s="221"/>
      <c r="L35" s="385"/>
      <c r="M35" s="375"/>
    </row>
    <row r="36" spans="1:13">
      <c r="A36" s="363" t="s">
        <v>92</v>
      </c>
      <c r="B36" s="136"/>
      <c r="C36" s="137" t="s">
        <v>51</v>
      </c>
      <c r="D36" s="138"/>
      <c r="E36" s="387"/>
      <c r="F36" s="388"/>
      <c r="G36" s="388"/>
      <c r="H36" s="388"/>
      <c r="I36" s="388"/>
      <c r="J36" s="388"/>
      <c r="K36" s="388"/>
      <c r="L36" s="389"/>
      <c r="M36" s="139" t="s">
        <v>7</v>
      </c>
    </row>
    <row r="37" spans="1:13">
      <c r="A37" s="364"/>
      <c r="B37" s="94">
        <v>6108</v>
      </c>
      <c r="C37" s="95" t="s">
        <v>85</v>
      </c>
      <c r="D37" s="96" t="s">
        <v>26</v>
      </c>
      <c r="E37" s="97">
        <v>1000</v>
      </c>
      <c r="F37" s="382">
        <f>E37</f>
        <v>1000</v>
      </c>
      <c r="G37" s="383"/>
      <c r="H37" s="98">
        <v>0.04</v>
      </c>
      <c r="I37" s="98"/>
      <c r="J37" s="99">
        <f>ROUND(F37*H37,2)+M37</f>
        <v>40</v>
      </c>
      <c r="K37" s="100">
        <f>F37*1.1%</f>
        <v>11.000000000000002</v>
      </c>
      <c r="L37" s="101">
        <f>J37-K37</f>
        <v>29</v>
      </c>
      <c r="M37" s="102"/>
    </row>
    <row r="38" spans="1:13">
      <c r="A38" s="364"/>
      <c r="B38" s="94">
        <v>6102</v>
      </c>
      <c r="C38" s="95" t="s">
        <v>85</v>
      </c>
      <c r="D38" s="96" t="s">
        <v>26</v>
      </c>
      <c r="E38" s="97"/>
      <c r="F38" s="382">
        <f t="shared" ref="F38:F39" si="2">E38</f>
        <v>0</v>
      </c>
      <c r="G38" s="383"/>
      <c r="H38" s="98">
        <v>0.12</v>
      </c>
      <c r="I38" s="98"/>
      <c r="J38" s="99">
        <f t="shared" ref="J38:J40" si="3">ROUND(F38*H38,2)+M38</f>
        <v>0</v>
      </c>
      <c r="K38" s="100">
        <f>F38*1.1%</f>
        <v>0</v>
      </c>
      <c r="L38" s="101">
        <f t="shared" ref="L38:L40" si="4">J38-K38</f>
        <v>0</v>
      </c>
      <c r="M38" s="102"/>
    </row>
    <row r="39" spans="1:13">
      <c r="A39" s="364"/>
      <c r="B39" s="94"/>
      <c r="C39" s="103"/>
      <c r="D39" s="96"/>
      <c r="E39" s="97"/>
      <c r="F39" s="382">
        <f t="shared" si="2"/>
        <v>0</v>
      </c>
      <c r="G39" s="383"/>
      <c r="H39" s="104">
        <v>0.04</v>
      </c>
      <c r="I39" s="105"/>
      <c r="J39" s="99">
        <f t="shared" si="3"/>
        <v>0</v>
      </c>
      <c r="K39" s="100">
        <f>F39*1.1%</f>
        <v>0</v>
      </c>
      <c r="L39" s="101">
        <f t="shared" si="4"/>
        <v>0</v>
      </c>
      <c r="M39" s="102"/>
    </row>
    <row r="40" spans="1:13">
      <c r="A40" s="364"/>
      <c r="B40" s="94"/>
      <c r="C40" s="103"/>
      <c r="D40" s="106"/>
      <c r="E40" s="107"/>
      <c r="F40" s="382">
        <f>E40</f>
        <v>0</v>
      </c>
      <c r="G40" s="383"/>
      <c r="H40" s="108">
        <v>0.12</v>
      </c>
      <c r="I40" s="109"/>
      <c r="J40" s="99">
        <f t="shared" si="3"/>
        <v>0</v>
      </c>
      <c r="K40" s="100">
        <f>F40*1.1%</f>
        <v>0</v>
      </c>
      <c r="L40" s="101">
        <f t="shared" si="4"/>
        <v>0</v>
      </c>
      <c r="M40" s="102"/>
    </row>
    <row r="41" spans="1:13" ht="15.75" thickBot="1">
      <c r="A41" s="365"/>
      <c r="B41" s="140"/>
      <c r="C41" s="141" t="s">
        <v>55</v>
      </c>
      <c r="D41" s="142"/>
      <c r="E41" s="143">
        <f>SUM(E37:E40)</f>
        <v>1000</v>
      </c>
      <c r="F41" s="331">
        <f>SUM(F37:F40)</f>
        <v>1000</v>
      </c>
      <c r="G41" s="332"/>
      <c r="H41" s="145"/>
      <c r="I41" s="145"/>
      <c r="J41" s="146">
        <f>SUM(J37:J40)</f>
        <v>40</v>
      </c>
      <c r="K41" s="144">
        <f t="shared" ref="K41" si="5">SUM(K37:K40)</f>
        <v>11.000000000000002</v>
      </c>
      <c r="L41" s="147">
        <f>SUM(L37:L40)</f>
        <v>29</v>
      </c>
      <c r="M41" s="148"/>
    </row>
    <row r="42" spans="1:13" ht="15.75" thickBot="1">
      <c r="A42" s="366" t="s">
        <v>93</v>
      </c>
      <c r="B42" s="159" t="s">
        <v>62</v>
      </c>
      <c r="C42" s="160" t="s">
        <v>52</v>
      </c>
      <c r="D42" s="161" t="s">
        <v>21</v>
      </c>
      <c r="E42" s="161" t="s">
        <v>2</v>
      </c>
      <c r="F42" s="336" t="s">
        <v>22</v>
      </c>
      <c r="G42" s="336"/>
      <c r="H42" s="161" t="s">
        <v>23</v>
      </c>
      <c r="I42" s="161" t="s">
        <v>4</v>
      </c>
      <c r="J42" s="164" t="s">
        <v>24</v>
      </c>
      <c r="K42" s="165"/>
      <c r="L42" s="166"/>
      <c r="M42" s="167" t="s">
        <v>1</v>
      </c>
    </row>
    <row r="43" spans="1:13">
      <c r="A43" s="366"/>
      <c r="B43" s="152">
        <v>5102</v>
      </c>
      <c r="C43" s="153" t="s">
        <v>49</v>
      </c>
      <c r="D43" s="154" t="s">
        <v>25</v>
      </c>
      <c r="E43" s="155">
        <v>1000</v>
      </c>
      <c r="F43" s="203">
        <f>E43</f>
        <v>1000</v>
      </c>
      <c r="G43" s="204"/>
      <c r="H43" s="156">
        <v>0.17</v>
      </c>
      <c r="I43" s="157"/>
      <c r="J43" s="158">
        <f>(F43*H43)+M43</f>
        <v>170</v>
      </c>
      <c r="K43" s="162"/>
      <c r="L43" s="163"/>
      <c r="M43" s="149"/>
    </row>
    <row r="44" spans="1:13">
      <c r="A44" s="366"/>
      <c r="B44" s="61"/>
      <c r="C44" s="51" t="s">
        <v>49</v>
      </c>
      <c r="D44" s="28" t="s">
        <v>25</v>
      </c>
      <c r="E44" s="18"/>
      <c r="F44" s="203">
        <f t="shared" ref="F44:F49" si="6">E44</f>
        <v>0</v>
      </c>
      <c r="G44" s="204"/>
      <c r="H44" s="48"/>
      <c r="I44" s="29"/>
      <c r="J44" s="2">
        <f t="shared" ref="J44:J49" si="7">(F44*H44)+M44</f>
        <v>0</v>
      </c>
      <c r="K44" s="79"/>
      <c r="L44" s="78"/>
      <c r="M44" s="17"/>
    </row>
    <row r="45" spans="1:13">
      <c r="A45" s="366"/>
      <c r="B45" s="61"/>
      <c r="C45" s="51" t="s">
        <v>49</v>
      </c>
      <c r="D45" s="28" t="s">
        <v>25</v>
      </c>
      <c r="E45" s="18"/>
      <c r="F45" s="203">
        <f t="shared" si="6"/>
        <v>0</v>
      </c>
      <c r="G45" s="204"/>
      <c r="H45" s="8">
        <v>0.17</v>
      </c>
      <c r="I45" s="29"/>
      <c r="J45" s="2">
        <f t="shared" si="7"/>
        <v>0</v>
      </c>
      <c r="K45" s="79"/>
      <c r="L45" s="78"/>
      <c r="M45" s="17"/>
    </row>
    <row r="46" spans="1:13">
      <c r="A46" s="366"/>
      <c r="B46" s="61"/>
      <c r="C46" s="15" t="s">
        <v>48</v>
      </c>
      <c r="D46" s="28" t="s">
        <v>26</v>
      </c>
      <c r="E46" s="18"/>
      <c r="F46" s="203">
        <f t="shared" si="6"/>
        <v>0</v>
      </c>
      <c r="G46" s="204"/>
      <c r="H46" s="8">
        <v>0.04</v>
      </c>
      <c r="I46" s="8"/>
      <c r="J46" s="2">
        <f t="shared" si="7"/>
        <v>0</v>
      </c>
      <c r="K46" s="79"/>
      <c r="L46" s="78"/>
      <c r="M46" s="17"/>
    </row>
    <row r="47" spans="1:13">
      <c r="A47" s="366"/>
      <c r="B47" s="61"/>
      <c r="C47" s="15" t="s">
        <v>50</v>
      </c>
      <c r="D47" s="28" t="s">
        <v>26</v>
      </c>
      <c r="E47" s="18"/>
      <c r="F47" s="203">
        <f t="shared" si="6"/>
        <v>0</v>
      </c>
      <c r="G47" s="204"/>
      <c r="H47" s="8">
        <v>0.12</v>
      </c>
      <c r="I47" s="8"/>
      <c r="J47" s="2">
        <f t="shared" si="7"/>
        <v>0</v>
      </c>
      <c r="K47" s="79"/>
      <c r="L47" s="78"/>
      <c r="M47" s="17"/>
    </row>
    <row r="48" spans="1:13">
      <c r="A48" s="366"/>
      <c r="B48" s="61"/>
      <c r="C48" s="15"/>
      <c r="D48" s="28"/>
      <c r="E48" s="18"/>
      <c r="F48" s="203">
        <f t="shared" si="6"/>
        <v>0</v>
      </c>
      <c r="G48" s="204"/>
      <c r="H48" s="48"/>
      <c r="I48" s="8"/>
      <c r="J48" s="2">
        <f t="shared" si="7"/>
        <v>0</v>
      </c>
      <c r="K48" s="79"/>
      <c r="L48" s="78"/>
      <c r="M48" s="17"/>
    </row>
    <row r="49" spans="1:13">
      <c r="A49" s="366"/>
      <c r="B49" s="61"/>
      <c r="C49" s="15"/>
      <c r="D49" s="28"/>
      <c r="E49" s="18"/>
      <c r="F49" s="203">
        <f t="shared" si="6"/>
        <v>0</v>
      </c>
      <c r="G49" s="204"/>
      <c r="H49" s="48"/>
      <c r="I49" s="8"/>
      <c r="J49" s="2">
        <f t="shared" si="7"/>
        <v>0</v>
      </c>
      <c r="K49" s="79"/>
      <c r="L49" s="78"/>
      <c r="M49" s="17"/>
    </row>
    <row r="50" spans="1:13">
      <c r="A50" s="366"/>
      <c r="B50" s="62"/>
      <c r="C50" s="60" t="s">
        <v>55</v>
      </c>
      <c r="D50" s="43"/>
      <c r="E50" s="44">
        <f>SUM(E43:E49)</f>
        <v>1000</v>
      </c>
      <c r="F50" s="394">
        <f>SUM(F43:G49)</f>
        <v>1000</v>
      </c>
      <c r="G50" s="395"/>
      <c r="H50" s="43"/>
      <c r="I50" s="8"/>
      <c r="J50" s="44">
        <f>SUM(J43:J49)</f>
        <v>170</v>
      </c>
      <c r="K50" s="75"/>
      <c r="L50" s="16"/>
      <c r="M50" s="150"/>
    </row>
    <row r="51" spans="1:13">
      <c r="A51" s="366"/>
      <c r="B51" s="61">
        <v>5905</v>
      </c>
      <c r="C51" s="15" t="s">
        <v>46</v>
      </c>
      <c r="D51" s="28"/>
      <c r="E51" s="18"/>
      <c r="F51" s="361"/>
      <c r="G51" s="362"/>
      <c r="H51" s="48">
        <v>0.17</v>
      </c>
      <c r="I51" s="8"/>
      <c r="J51" s="2">
        <f>(F51*H51)+M51</f>
        <v>0</v>
      </c>
      <c r="K51" s="79"/>
      <c r="L51" s="78"/>
      <c r="M51" s="17"/>
    </row>
    <row r="52" spans="1:13">
      <c r="A52" s="366"/>
      <c r="B52" s="61"/>
      <c r="C52" s="15" t="s">
        <v>46</v>
      </c>
      <c r="D52" s="28"/>
      <c r="E52" s="18"/>
      <c r="F52" s="361"/>
      <c r="G52" s="362"/>
      <c r="H52" s="48">
        <v>0.17</v>
      </c>
      <c r="I52" s="8"/>
      <c r="J52" s="2">
        <f t="shared" ref="J52:J56" si="8">(F52*H52)+M52</f>
        <v>0</v>
      </c>
      <c r="K52" s="79"/>
      <c r="L52" s="78"/>
      <c r="M52" s="17"/>
    </row>
    <row r="53" spans="1:13">
      <c r="A53" s="366"/>
      <c r="B53" s="61"/>
      <c r="C53" s="15" t="s">
        <v>53</v>
      </c>
      <c r="D53" s="28"/>
      <c r="E53" s="18"/>
      <c r="F53" s="361"/>
      <c r="G53" s="362"/>
      <c r="H53" s="48">
        <v>0.1</v>
      </c>
      <c r="I53" s="8"/>
      <c r="J53" s="2">
        <f t="shared" si="8"/>
        <v>0</v>
      </c>
      <c r="K53" s="79"/>
      <c r="L53" s="78"/>
      <c r="M53" s="17"/>
    </row>
    <row r="54" spans="1:13">
      <c r="A54" s="366"/>
      <c r="B54" s="61"/>
      <c r="C54" s="15"/>
      <c r="D54" s="72"/>
      <c r="E54" s="45"/>
      <c r="F54" s="361"/>
      <c r="G54" s="362"/>
      <c r="H54" s="49"/>
      <c r="I54" s="46"/>
      <c r="J54" s="2">
        <f t="shared" si="8"/>
        <v>0</v>
      </c>
      <c r="K54" s="80"/>
      <c r="L54" s="78"/>
      <c r="M54" s="17"/>
    </row>
    <row r="55" spans="1:13">
      <c r="A55" s="366"/>
      <c r="B55" s="61"/>
      <c r="C55" s="15"/>
      <c r="D55" s="72"/>
      <c r="E55" s="45"/>
      <c r="F55" s="361"/>
      <c r="G55" s="362"/>
      <c r="H55" s="49"/>
      <c r="I55" s="46"/>
      <c r="J55" s="2">
        <f t="shared" si="8"/>
        <v>0</v>
      </c>
      <c r="K55" s="80"/>
      <c r="L55" s="78"/>
      <c r="M55" s="17"/>
    </row>
    <row r="56" spans="1:13" ht="15.75" thickBot="1">
      <c r="A56" s="367"/>
      <c r="B56" s="61"/>
      <c r="C56" s="15"/>
      <c r="D56" s="50"/>
      <c r="E56" s="45"/>
      <c r="F56" s="361"/>
      <c r="G56" s="362"/>
      <c r="H56" s="49">
        <v>0.1</v>
      </c>
      <c r="I56" s="46"/>
      <c r="J56" s="2">
        <f t="shared" si="8"/>
        <v>0</v>
      </c>
      <c r="K56" s="80"/>
      <c r="L56" s="78"/>
      <c r="M56" s="17"/>
    </row>
    <row r="57" spans="1:13" ht="15.75" thickBot="1">
      <c r="B57" s="63"/>
      <c r="C57" s="30" t="s">
        <v>27</v>
      </c>
      <c r="D57" s="67"/>
      <c r="E57" s="9">
        <f>E41+E50+E51+E52+E53+E54+E55+E56</f>
        <v>2000</v>
      </c>
      <c r="F57" s="213">
        <f>F41+F50+F51+F52+F53+F54+F55+F56</f>
        <v>2000</v>
      </c>
      <c r="G57" s="214"/>
      <c r="H57" s="10"/>
      <c r="I57" s="31"/>
      <c r="J57" s="9">
        <f>J41+J50+J51+J52+J53+J54+J55+J56</f>
        <v>210</v>
      </c>
      <c r="K57" s="76"/>
      <c r="L57" s="77"/>
      <c r="M57" s="151"/>
    </row>
    <row r="58" spans="1:13" ht="15.75" thickBot="1">
      <c r="C58" s="34"/>
      <c r="G58" s="59"/>
      <c r="J58" s="59"/>
    </row>
    <row r="59" spans="1:13" ht="18.75" thickBot="1">
      <c r="C59" s="318" t="s">
        <v>76</v>
      </c>
      <c r="D59" s="319"/>
      <c r="E59" s="319"/>
      <c r="F59" s="319"/>
      <c r="G59" s="319"/>
      <c r="H59" s="319"/>
      <c r="I59" s="319"/>
      <c r="J59" s="319"/>
      <c r="K59" s="319"/>
      <c r="L59" s="320"/>
    </row>
    <row r="60" spans="1:13" ht="20.25" customHeight="1">
      <c r="C60" s="313" t="s">
        <v>28</v>
      </c>
      <c r="D60" s="322" t="s">
        <v>2</v>
      </c>
      <c r="E60" s="323"/>
      <c r="F60" s="304" t="s">
        <v>30</v>
      </c>
      <c r="G60" s="304"/>
      <c r="H60" s="326" t="s">
        <v>29</v>
      </c>
      <c r="I60" s="32"/>
      <c r="J60" s="328" t="s">
        <v>37</v>
      </c>
      <c r="K60" s="328" t="s">
        <v>94</v>
      </c>
      <c r="L60" s="330" t="s">
        <v>77</v>
      </c>
    </row>
    <row r="61" spans="1:13">
      <c r="C61" s="321"/>
      <c r="D61" s="324"/>
      <c r="E61" s="325"/>
      <c r="F61" s="304"/>
      <c r="G61" s="304"/>
      <c r="H61" s="327"/>
      <c r="I61" s="32"/>
      <c r="J61" s="329"/>
      <c r="K61" s="329"/>
      <c r="L61" s="315"/>
    </row>
    <row r="62" spans="1:13">
      <c r="C62" s="110" t="s">
        <v>54</v>
      </c>
      <c r="D62" s="390">
        <f>E41</f>
        <v>1000</v>
      </c>
      <c r="E62" s="390"/>
      <c r="F62" s="391">
        <f>IFERROR(D62/D65,0)</f>
        <v>0.5</v>
      </c>
      <c r="G62" s="391"/>
      <c r="H62" s="392">
        <f>G26</f>
        <v>0</v>
      </c>
      <c r="I62" s="393"/>
      <c r="J62" s="101">
        <f>IFERROR(ROUND(H62*F62,2),0)</f>
        <v>0</v>
      </c>
      <c r="K62" s="11"/>
      <c r="L62" s="65"/>
    </row>
    <row r="63" spans="1:13">
      <c r="C63" s="20" t="s">
        <v>52</v>
      </c>
      <c r="D63" s="335">
        <f>E50</f>
        <v>1000</v>
      </c>
      <c r="E63" s="335"/>
      <c r="F63" s="333">
        <f>IFERROR(D63/D65,0)</f>
        <v>0.5</v>
      </c>
      <c r="G63" s="334"/>
      <c r="H63" s="52">
        <f>G26</f>
        <v>0</v>
      </c>
      <c r="I63" s="53"/>
      <c r="J63" s="2">
        <f>IFERROR(ROUND(H63*F63,2),0)</f>
        <v>0</v>
      </c>
      <c r="K63" s="11"/>
      <c r="L63" s="65"/>
    </row>
    <row r="64" spans="1:13">
      <c r="C64" s="64"/>
      <c r="D64" s="335"/>
      <c r="E64" s="335"/>
      <c r="F64" s="333">
        <f>IFERROR(D64/D65,0)</f>
        <v>0</v>
      </c>
      <c r="G64" s="334"/>
      <c r="H64" s="316"/>
      <c r="I64" s="317"/>
      <c r="J64" s="2">
        <f>IFERROR(ROUND(H64*F64,2),0)</f>
        <v>0</v>
      </c>
      <c r="K64" s="16"/>
      <c r="L64" s="65"/>
    </row>
    <row r="65" spans="2:14" ht="15.75" thickBot="1">
      <c r="C65" s="66" t="s">
        <v>18</v>
      </c>
      <c r="D65" s="307">
        <f>SUM(D62:D64)</f>
        <v>2000</v>
      </c>
      <c r="E65" s="307"/>
      <c r="F65" s="308">
        <f>SUM(F62:G64)</f>
        <v>1</v>
      </c>
      <c r="G65" s="308"/>
      <c r="H65" s="309"/>
      <c r="I65" s="309"/>
      <c r="J65" s="68">
        <f>IFERROR(SUM(J62:J64),0)</f>
        <v>0</v>
      </c>
      <c r="K65" s="68">
        <f>J62</f>
        <v>0</v>
      </c>
      <c r="L65" s="69">
        <f>J63+J64</f>
        <v>0</v>
      </c>
    </row>
    <row r="66" spans="2:14" ht="15.75" thickBot="1">
      <c r="C66" s="33"/>
    </row>
    <row r="67" spans="2:14" ht="18.75" thickBot="1">
      <c r="C67" s="310" t="s">
        <v>41</v>
      </c>
      <c r="D67" s="311"/>
      <c r="E67" s="311"/>
      <c r="F67" s="311"/>
      <c r="G67" s="311"/>
      <c r="H67" s="311"/>
      <c r="I67" s="311"/>
      <c r="J67" s="312"/>
    </row>
    <row r="68" spans="2:14">
      <c r="C68" s="313" t="s">
        <v>33</v>
      </c>
      <c r="D68" s="314"/>
      <c r="E68" s="314"/>
      <c r="F68" s="314" t="s">
        <v>31</v>
      </c>
      <c r="G68" s="314"/>
      <c r="H68" s="314" t="s">
        <v>32</v>
      </c>
      <c r="I68" s="314"/>
      <c r="J68" s="315"/>
    </row>
    <row r="69" spans="2:14">
      <c r="C69" s="302" t="s">
        <v>47</v>
      </c>
      <c r="D69" s="303"/>
      <c r="E69" s="303"/>
      <c r="F69" s="304"/>
      <c r="G69" s="304"/>
      <c r="H69" s="305">
        <v>1000</v>
      </c>
      <c r="I69" s="305"/>
      <c r="J69" s="306"/>
    </row>
    <row r="70" spans="2:14">
      <c r="C70" s="245" t="s">
        <v>82</v>
      </c>
      <c r="D70" s="246"/>
      <c r="E70" s="246"/>
      <c r="F70" s="278">
        <f>J50</f>
        <v>170</v>
      </c>
      <c r="G70" s="278"/>
      <c r="H70" s="300"/>
      <c r="I70" s="300"/>
      <c r="J70" s="301"/>
    </row>
    <row r="71" spans="2:14">
      <c r="C71" s="292" t="s">
        <v>80</v>
      </c>
      <c r="D71" s="293"/>
      <c r="E71" s="294"/>
      <c r="F71" s="278">
        <f>J51+J52+J53+J54+J55+J56</f>
        <v>0</v>
      </c>
      <c r="G71" s="278"/>
      <c r="H71" s="297"/>
      <c r="I71" s="298"/>
      <c r="J71" s="299"/>
    </row>
    <row r="72" spans="2:14">
      <c r="C72" s="182" t="s">
        <v>58</v>
      </c>
      <c r="D72" s="183"/>
      <c r="E72" s="183"/>
      <c r="F72" s="185"/>
      <c r="G72" s="185"/>
      <c r="H72" s="300"/>
      <c r="I72" s="300"/>
      <c r="J72" s="301"/>
    </row>
    <row r="73" spans="2:14">
      <c r="C73" s="288" t="s">
        <v>81</v>
      </c>
      <c r="D73" s="175"/>
      <c r="E73" s="176"/>
      <c r="F73" s="184"/>
      <c r="G73" s="184"/>
      <c r="H73" s="289">
        <f>G27+G28+G29+G30+G31</f>
        <v>0</v>
      </c>
      <c r="I73" s="290"/>
      <c r="J73" s="291"/>
    </row>
    <row r="74" spans="2:14">
      <c r="C74" s="292" t="s">
        <v>83</v>
      </c>
      <c r="D74" s="293"/>
      <c r="E74" s="294"/>
      <c r="F74" s="295"/>
      <c r="G74" s="296"/>
      <c r="H74" s="289">
        <f>L65</f>
        <v>0</v>
      </c>
      <c r="I74" s="290"/>
      <c r="J74" s="291"/>
    </row>
    <row r="75" spans="2:14">
      <c r="C75" s="182" t="s">
        <v>74</v>
      </c>
      <c r="D75" s="183"/>
      <c r="E75" s="183"/>
      <c r="F75" s="184"/>
      <c r="G75" s="184"/>
      <c r="H75" s="185"/>
      <c r="I75" s="185"/>
      <c r="J75" s="186"/>
      <c r="N75" s="58"/>
    </row>
    <row r="76" spans="2:14" ht="15.75" thickBot="1">
      <c r="C76" s="187" t="s">
        <v>56</v>
      </c>
      <c r="D76" s="188"/>
      <c r="E76" s="188"/>
      <c r="F76" s="189"/>
      <c r="G76" s="189"/>
      <c r="H76" s="190">
        <f>F70+F71+F72-H73-H74-H75-ABS(H69)</f>
        <v>-830</v>
      </c>
      <c r="I76" s="190"/>
      <c r="J76" s="191"/>
    </row>
    <row r="77" spans="2:14" ht="15.75" thickBot="1">
      <c r="C77" s="85"/>
      <c r="D77" s="85"/>
      <c r="E77" s="85"/>
      <c r="F77" s="85"/>
      <c r="G77" s="85"/>
      <c r="H77" s="85"/>
      <c r="I77" s="85"/>
      <c r="J77" s="85"/>
    </row>
    <row r="78" spans="2:14" ht="18">
      <c r="C78" s="168" t="s">
        <v>79</v>
      </c>
      <c r="D78" s="169"/>
      <c r="E78" s="169"/>
      <c r="F78" s="169"/>
      <c r="G78" s="169"/>
      <c r="H78" s="169"/>
      <c r="I78" s="169"/>
      <c r="J78" s="170"/>
      <c r="K78" s="81"/>
      <c r="L78" s="81"/>
    </row>
    <row r="79" spans="2:14">
      <c r="B79" s="111" t="s">
        <v>106</v>
      </c>
      <c r="C79" s="171" t="s">
        <v>33</v>
      </c>
      <c r="D79" s="171"/>
      <c r="E79" s="172"/>
      <c r="F79" s="173" t="s">
        <v>31</v>
      </c>
      <c r="G79" s="172"/>
      <c r="H79" s="173" t="s">
        <v>32</v>
      </c>
      <c r="I79" s="171"/>
      <c r="J79" s="174"/>
      <c r="K79" s="81"/>
      <c r="L79" s="81"/>
    </row>
    <row r="80" spans="2:14">
      <c r="B80" s="112"/>
      <c r="C80" s="175" t="s">
        <v>34</v>
      </c>
      <c r="D80" s="175"/>
      <c r="E80" s="176"/>
      <c r="F80" s="177">
        <f>J41</f>
        <v>40</v>
      </c>
      <c r="G80" s="178"/>
      <c r="H80" s="179"/>
      <c r="I80" s="180"/>
      <c r="J80" s="181"/>
      <c r="K80" s="81"/>
      <c r="L80" s="81"/>
    </row>
    <row r="81" spans="2:14">
      <c r="B81" s="112" t="s">
        <v>107</v>
      </c>
      <c r="C81" s="175" t="s">
        <v>38</v>
      </c>
      <c r="D81" s="175"/>
      <c r="E81" s="176"/>
      <c r="F81" s="177">
        <f>H82</f>
        <v>0</v>
      </c>
      <c r="G81" s="178"/>
      <c r="H81" s="179"/>
      <c r="I81" s="180"/>
      <c r="J81" s="181"/>
      <c r="K81" s="81"/>
      <c r="L81" s="81"/>
    </row>
    <row r="82" spans="2:14">
      <c r="B82" s="112"/>
      <c r="C82" s="175" t="s">
        <v>35</v>
      </c>
      <c r="D82" s="175"/>
      <c r="E82" s="176"/>
      <c r="F82" s="278"/>
      <c r="G82" s="278"/>
      <c r="H82" s="278">
        <f>K65</f>
        <v>0</v>
      </c>
      <c r="I82" s="278"/>
      <c r="J82" s="279"/>
      <c r="K82" s="81"/>
      <c r="L82" s="81"/>
    </row>
    <row r="83" spans="2:14">
      <c r="B83" s="112" t="s">
        <v>108</v>
      </c>
      <c r="C83" s="175" t="s">
        <v>78</v>
      </c>
      <c r="D83" s="175"/>
      <c r="E83" s="176"/>
      <c r="F83" s="277"/>
      <c r="G83" s="277"/>
      <c r="H83" s="278">
        <f>L41</f>
        <v>29</v>
      </c>
      <c r="I83" s="278"/>
      <c r="J83" s="279"/>
    </row>
    <row r="84" spans="2:14" ht="15.75" thickBot="1">
      <c r="C84" s="280"/>
      <c r="D84" s="281"/>
      <c r="E84" s="282"/>
      <c r="F84" s="283"/>
      <c r="G84" s="284"/>
      <c r="H84" s="285"/>
      <c r="I84" s="286"/>
      <c r="J84" s="287"/>
    </row>
    <row r="85" spans="2:14">
      <c r="C85" s="266" t="s">
        <v>36</v>
      </c>
      <c r="D85" s="267"/>
      <c r="E85" s="267"/>
      <c r="F85" s="268">
        <f>SUM(F80:F84)</f>
        <v>40</v>
      </c>
      <c r="G85" s="268"/>
      <c r="H85" s="269">
        <f>SUM(H80:H84)</f>
        <v>29</v>
      </c>
      <c r="I85" s="270"/>
      <c r="J85" s="271"/>
      <c r="K85" s="34"/>
    </row>
    <row r="86" spans="2:14">
      <c r="C86" s="272" t="s">
        <v>42</v>
      </c>
      <c r="D86" s="273"/>
      <c r="E86" s="273"/>
      <c r="F86" s="273"/>
      <c r="G86" s="273"/>
      <c r="H86" s="273"/>
      <c r="I86" s="273"/>
      <c r="J86" s="274"/>
    </row>
    <row r="87" spans="2:14">
      <c r="C87" s="245" t="s">
        <v>44</v>
      </c>
      <c r="D87" s="246"/>
      <c r="E87" s="246"/>
      <c r="F87" s="275">
        <f>F85</f>
        <v>40</v>
      </c>
      <c r="G87" s="276"/>
      <c r="H87" s="179"/>
      <c r="I87" s="180"/>
      <c r="J87" s="181"/>
    </row>
    <row r="88" spans="2:14" ht="15.75" thickBot="1">
      <c r="C88" s="251" t="s">
        <v>45</v>
      </c>
      <c r="D88" s="252"/>
      <c r="E88" s="252"/>
      <c r="F88" s="253">
        <f>-H85</f>
        <v>-29</v>
      </c>
      <c r="G88" s="254"/>
      <c r="H88" s="255"/>
      <c r="I88" s="256"/>
      <c r="J88" s="257"/>
    </row>
    <row r="89" spans="2:14" ht="15.75" thickBot="1">
      <c r="C89" s="258" t="s">
        <v>71</v>
      </c>
      <c r="D89" s="259"/>
      <c r="E89" s="260"/>
      <c r="F89" s="261">
        <f>SUM(F87:F88)</f>
        <v>11</v>
      </c>
      <c r="G89" s="262"/>
      <c r="H89" s="263"/>
      <c r="I89" s="264"/>
      <c r="J89" s="265"/>
      <c r="K89" s="35"/>
    </row>
    <row r="90" spans="2:14">
      <c r="C90" s="35"/>
      <c r="D90" s="35"/>
      <c r="E90" s="35"/>
      <c r="F90" s="35"/>
      <c r="G90" s="35"/>
      <c r="H90" s="35"/>
      <c r="I90" s="35"/>
      <c r="J90" s="35"/>
      <c r="K90" s="35"/>
    </row>
    <row r="91" spans="2:14">
      <c r="C91" s="25"/>
      <c r="D91" s="25"/>
      <c r="E91" s="25"/>
      <c r="F91" s="124"/>
      <c r="G91" s="124"/>
      <c r="H91" s="125"/>
      <c r="I91" s="125"/>
      <c r="J91" s="125"/>
      <c r="K91" s="35"/>
    </row>
    <row r="92" spans="2:14" s="114" customFormat="1" ht="15.75" thickBot="1">
      <c r="C92" s="401" t="s">
        <v>110</v>
      </c>
      <c r="D92" s="402"/>
      <c r="E92" s="402"/>
      <c r="F92" s="402"/>
      <c r="G92" s="402"/>
      <c r="H92" s="402"/>
      <c r="I92" s="402"/>
      <c r="J92" s="403"/>
    </row>
    <row r="93" spans="2:14" s="114" customFormat="1">
      <c r="B93" s="130" t="s">
        <v>119</v>
      </c>
      <c r="C93" s="404" t="s">
        <v>33</v>
      </c>
      <c r="D93" s="405"/>
      <c r="E93" s="406"/>
      <c r="F93" s="404" t="s">
        <v>31</v>
      </c>
      <c r="G93" s="406"/>
      <c r="H93" s="404" t="s">
        <v>32</v>
      </c>
      <c r="I93" s="405"/>
      <c r="J93" s="406"/>
      <c r="K93" s="115"/>
    </row>
    <row r="94" spans="2:14" s="114" customFormat="1">
      <c r="C94" s="200" t="s">
        <v>34</v>
      </c>
      <c r="D94" s="201"/>
      <c r="E94" s="202"/>
      <c r="F94" s="177">
        <f>J57</f>
        <v>210</v>
      </c>
      <c r="G94" s="178"/>
      <c r="H94" s="407"/>
      <c r="I94" s="408"/>
      <c r="J94" s="409"/>
    </row>
    <row r="95" spans="2:14" s="114" customFormat="1">
      <c r="B95" s="127" t="str">
        <f>B81</f>
        <v>ES010102</v>
      </c>
      <c r="C95" s="396" t="str">
        <f>C81</f>
        <v>Estorno de Credito ( art. 530-L-R-I,§2º, I)</v>
      </c>
      <c r="D95" s="397"/>
      <c r="E95" s="398"/>
      <c r="F95" s="177">
        <f>F81</f>
        <v>0</v>
      </c>
      <c r="G95" s="178"/>
      <c r="H95" s="407"/>
      <c r="I95" s="408"/>
      <c r="J95" s="409"/>
      <c r="N95" s="116"/>
    </row>
    <row r="96" spans="2:14" s="114" customFormat="1">
      <c r="B96" s="128"/>
      <c r="C96" s="200" t="s">
        <v>35</v>
      </c>
      <c r="D96" s="201"/>
      <c r="E96" s="202"/>
      <c r="F96" s="400">
        <v>0</v>
      </c>
      <c r="G96" s="400"/>
      <c r="H96" s="278">
        <f>G32</f>
        <v>0</v>
      </c>
      <c r="I96" s="278"/>
      <c r="J96" s="278"/>
      <c r="M96" s="117"/>
    </row>
    <row r="97" spans="1:14" s="114" customFormat="1">
      <c r="A97" s="34"/>
      <c r="B97" s="127" t="str">
        <f>B83</f>
        <v>ES020200</v>
      </c>
      <c r="C97" s="396" t="str">
        <f>C83</f>
        <v>Outros Créditos: Credito Presumido  ( art.530-LRI,§4º,inc. I)</v>
      </c>
      <c r="D97" s="397"/>
      <c r="E97" s="398"/>
      <c r="F97" s="399"/>
      <c r="G97" s="399"/>
      <c r="H97" s="278">
        <f>H83</f>
        <v>29</v>
      </c>
      <c r="I97" s="278"/>
      <c r="J97" s="278"/>
      <c r="M97" s="118"/>
    </row>
    <row r="98" spans="1:14" s="114" customFormat="1">
      <c r="A98" s="34"/>
      <c r="B98" s="127" t="str">
        <f>B97</f>
        <v>ES020200</v>
      </c>
      <c r="C98" s="396" t="s">
        <v>121</v>
      </c>
      <c r="D98" s="420"/>
      <c r="E98" s="421"/>
      <c r="F98" s="399"/>
      <c r="G98" s="399"/>
      <c r="H98" s="185">
        <f>F89</f>
        <v>11</v>
      </c>
      <c r="I98" s="185"/>
      <c r="J98" s="185"/>
    </row>
    <row r="99" spans="1:14" s="114" customFormat="1" ht="15.75" thickBot="1">
      <c r="B99" s="128"/>
      <c r="C99" s="422" t="s">
        <v>111</v>
      </c>
      <c r="D99" s="423"/>
      <c r="E99" s="424"/>
      <c r="F99" s="425"/>
      <c r="G99" s="426"/>
      <c r="H99" s="427">
        <v>0</v>
      </c>
      <c r="I99" s="428"/>
      <c r="J99" s="429"/>
    </row>
    <row r="100" spans="1:14" s="114" customFormat="1" ht="15.75" thickBot="1">
      <c r="B100" s="128"/>
      <c r="C100" s="410" t="s">
        <v>36</v>
      </c>
      <c r="D100" s="411"/>
      <c r="E100" s="411"/>
      <c r="F100" s="412">
        <f>SUM(F94:F99)</f>
        <v>210</v>
      </c>
      <c r="G100" s="412"/>
      <c r="H100" s="413">
        <f>SUM(H94:H99)+K100</f>
        <v>40</v>
      </c>
      <c r="I100" s="414"/>
      <c r="J100" s="415"/>
      <c r="K100" s="119"/>
    </row>
    <row r="101" spans="1:14" s="114" customFormat="1">
      <c r="B101" s="128"/>
      <c r="C101" s="416" t="s">
        <v>112</v>
      </c>
      <c r="D101" s="417"/>
      <c r="E101" s="417"/>
      <c r="F101" s="418"/>
      <c r="G101" s="418"/>
      <c r="H101" s="418"/>
      <c r="I101" s="418"/>
      <c r="J101" s="419"/>
      <c r="N101" s="120"/>
    </row>
    <row r="102" spans="1:14" s="114" customFormat="1">
      <c r="B102" s="128"/>
      <c r="C102" s="430" t="s">
        <v>113</v>
      </c>
      <c r="D102" s="431"/>
      <c r="E102" s="432"/>
      <c r="F102" s="433">
        <f>-H69</f>
        <v>-1000</v>
      </c>
      <c r="G102" s="434"/>
      <c r="H102" s="407"/>
      <c r="I102" s="408"/>
      <c r="J102" s="435"/>
    </row>
    <row r="103" spans="1:14" s="114" customFormat="1">
      <c r="B103" s="128"/>
      <c r="C103" s="182" t="s">
        <v>114</v>
      </c>
      <c r="D103" s="183"/>
      <c r="E103" s="183"/>
      <c r="F103" s="289">
        <f>F100</f>
        <v>210</v>
      </c>
      <c r="G103" s="436"/>
      <c r="H103" s="399"/>
      <c r="I103" s="399"/>
      <c r="J103" s="437"/>
    </row>
    <row r="104" spans="1:14" s="114" customFormat="1" ht="15.75" thickBot="1">
      <c r="B104" s="128"/>
      <c r="C104" s="438" t="s">
        <v>115</v>
      </c>
      <c r="D104" s="439"/>
      <c r="E104" s="439"/>
      <c r="F104" s="440">
        <f>-H100</f>
        <v>-40</v>
      </c>
      <c r="G104" s="440"/>
      <c r="H104" s="441"/>
      <c r="I104" s="441"/>
      <c r="J104" s="442"/>
    </row>
    <row r="105" spans="1:14" s="114" customFormat="1">
      <c r="B105" s="128"/>
      <c r="C105" s="443" t="s">
        <v>116</v>
      </c>
      <c r="D105" s="444"/>
      <c r="E105" s="445"/>
      <c r="F105" s="446">
        <f>(F103+F104+F102)+K105</f>
        <v>-830</v>
      </c>
      <c r="G105" s="447"/>
      <c r="H105" s="448" t="str">
        <f>K110</f>
        <v>DUA Cod. 121-0</v>
      </c>
      <c r="I105" s="449"/>
      <c r="J105" s="450"/>
      <c r="K105" s="121"/>
      <c r="L105" s="122"/>
      <c r="M105" s="122"/>
    </row>
    <row r="106" spans="1:14" s="114" customFormat="1">
      <c r="A106" s="123"/>
      <c r="B106" s="131" t="s">
        <v>120</v>
      </c>
      <c r="C106" s="451" t="s">
        <v>117</v>
      </c>
      <c r="D106" s="452"/>
      <c r="E106" s="453"/>
      <c r="F106" s="454">
        <f>H98</f>
        <v>11</v>
      </c>
      <c r="G106" s="455"/>
      <c r="H106" s="448" t="str">
        <f>K111</f>
        <v>DUA Cod. 385-9</v>
      </c>
      <c r="I106" s="449"/>
      <c r="J106" s="450"/>
      <c r="K106" s="122"/>
      <c r="L106" s="122"/>
      <c r="M106" s="122"/>
    </row>
    <row r="107" spans="1:14" s="114" customFormat="1" ht="15.75" thickBot="1">
      <c r="A107" s="123"/>
      <c r="B107" s="129" t="s">
        <v>109</v>
      </c>
      <c r="C107" s="456" t="s">
        <v>118</v>
      </c>
      <c r="D107" s="457"/>
      <c r="E107" s="458"/>
      <c r="F107" s="459">
        <f>F106*3.5%</f>
        <v>0.38500000000000001</v>
      </c>
      <c r="G107" s="460"/>
      <c r="H107" s="461" t="str">
        <f>K112</f>
        <v>DUA Cod. 472-3</v>
      </c>
      <c r="I107" s="462"/>
      <c r="J107" s="463"/>
    </row>
    <row r="108" spans="1:14" ht="15.75" thickBot="1">
      <c r="C108" s="84"/>
      <c r="D108" s="84"/>
      <c r="E108" s="84"/>
      <c r="F108" s="84"/>
      <c r="G108" s="84"/>
      <c r="H108" s="84"/>
      <c r="I108" s="84"/>
      <c r="J108" s="84"/>
      <c r="K108" s="84"/>
    </row>
    <row r="109" spans="1:14" ht="18">
      <c r="C109" s="242" t="s">
        <v>72</v>
      </c>
      <c r="D109" s="243"/>
      <c r="E109" s="243"/>
      <c r="F109" s="243"/>
      <c r="G109" s="243"/>
      <c r="H109" s="243"/>
      <c r="I109" s="243"/>
      <c r="J109" s="243"/>
      <c r="K109" s="244"/>
    </row>
    <row r="110" spans="1:14">
      <c r="C110" s="245" t="s">
        <v>43</v>
      </c>
      <c r="D110" s="246"/>
      <c r="E110" s="246"/>
      <c r="F110" s="247">
        <f>H76</f>
        <v>-830</v>
      </c>
      <c r="G110" s="247"/>
      <c r="H110" s="247"/>
      <c r="I110" s="247"/>
      <c r="J110" s="247"/>
      <c r="K110" s="70" t="s">
        <v>59</v>
      </c>
      <c r="L110" s="36"/>
      <c r="M110" s="36"/>
    </row>
    <row r="111" spans="1:14">
      <c r="C111" s="248" t="s">
        <v>61</v>
      </c>
      <c r="D111" s="249"/>
      <c r="E111" s="249"/>
      <c r="F111" s="250">
        <f>F89</f>
        <v>11</v>
      </c>
      <c r="G111" s="250"/>
      <c r="H111" s="250"/>
      <c r="I111" s="250"/>
      <c r="J111" s="250"/>
      <c r="K111" s="70" t="s">
        <v>60</v>
      </c>
      <c r="L111" s="36"/>
      <c r="M111" s="36"/>
    </row>
    <row r="112" spans="1:14" ht="15.75" thickBot="1">
      <c r="B112" s="126"/>
      <c r="C112" s="229" t="s">
        <v>104</v>
      </c>
      <c r="D112" s="230"/>
      <c r="E112" s="230"/>
      <c r="F112" s="231">
        <f>J117</f>
        <v>0.38500000000000001</v>
      </c>
      <c r="G112" s="231"/>
      <c r="H112" s="231"/>
      <c r="I112" s="231"/>
      <c r="J112" s="231"/>
      <c r="K112" s="71" t="s">
        <v>65</v>
      </c>
      <c r="L112" s="36"/>
      <c r="M112" s="36"/>
    </row>
    <row r="113" spans="3:13">
      <c r="C113" s="83"/>
      <c r="D113" s="83"/>
      <c r="E113" s="83"/>
      <c r="F113" s="83"/>
      <c r="G113" s="83"/>
      <c r="H113" s="83"/>
      <c r="I113" s="83"/>
      <c r="J113" s="83"/>
      <c r="K113" s="83"/>
      <c r="L113" s="36"/>
      <c r="M113" s="36"/>
    </row>
    <row r="115" spans="3:13" ht="16.5" thickBot="1">
      <c r="C115" s="232" t="s">
        <v>101</v>
      </c>
      <c r="D115" s="233"/>
      <c r="E115" s="233"/>
      <c r="F115" s="233"/>
      <c r="G115" s="233"/>
      <c r="H115" s="233"/>
      <c r="I115" s="233"/>
      <c r="J115" s="234"/>
    </row>
    <row r="116" spans="3:13" ht="15.75">
      <c r="C116" s="235" t="s">
        <v>73</v>
      </c>
      <c r="D116" s="236"/>
      <c r="E116" s="236"/>
      <c r="F116" s="236"/>
      <c r="G116" s="236"/>
      <c r="H116" s="236"/>
      <c r="I116" s="37"/>
      <c r="J116" s="38">
        <f>F89</f>
        <v>11</v>
      </c>
    </row>
    <row r="117" spans="3:13" ht="16.5" thickBot="1">
      <c r="C117" s="237" t="s">
        <v>100</v>
      </c>
      <c r="D117" s="238"/>
      <c r="E117" s="238"/>
      <c r="F117" s="238"/>
      <c r="G117" s="238"/>
      <c r="H117" s="93">
        <v>3.5000000000000003E-2</v>
      </c>
      <c r="I117" s="40"/>
      <c r="J117" s="41">
        <f>J116*H117</f>
        <v>0.38500000000000001</v>
      </c>
    </row>
    <row r="118" spans="3:13" ht="30.75" thickBot="1">
      <c r="C118" s="239" t="s">
        <v>102</v>
      </c>
      <c r="D118" s="240"/>
      <c r="E118" s="240"/>
      <c r="F118" s="240"/>
      <c r="G118" s="240"/>
      <c r="H118" s="240"/>
      <c r="I118" s="240"/>
      <c r="J118" s="241"/>
      <c r="K118" s="82" t="s">
        <v>87</v>
      </c>
    </row>
    <row r="120" spans="3:13" ht="15.75" thickBot="1"/>
    <row r="121" spans="3:13" ht="19.5" thickBot="1">
      <c r="C121" s="379" t="s">
        <v>98</v>
      </c>
      <c r="D121" s="380"/>
      <c r="E121" s="380"/>
      <c r="F121" s="380"/>
      <c r="G121" s="380"/>
      <c r="H121" s="380"/>
      <c r="I121" s="380"/>
      <c r="J121" s="380"/>
      <c r="K121" s="381"/>
    </row>
    <row r="122" spans="3:13" ht="15.75">
      <c r="C122" s="376" t="s">
        <v>95</v>
      </c>
      <c r="D122" s="377"/>
      <c r="E122" s="377"/>
      <c r="F122" s="377"/>
      <c r="G122" s="377"/>
      <c r="H122" s="377"/>
      <c r="I122" s="377"/>
      <c r="J122" s="377"/>
      <c r="K122" s="378"/>
    </row>
    <row r="123" spans="3:13" ht="15.75">
      <c r="C123" s="86"/>
      <c r="D123" s="87"/>
      <c r="E123" s="87"/>
      <c r="F123" s="87"/>
      <c r="G123" s="87"/>
      <c r="H123" s="87"/>
      <c r="I123" s="87"/>
      <c r="J123" s="87"/>
      <c r="K123" s="88"/>
    </row>
    <row r="124" spans="3:13" ht="15.75">
      <c r="C124" s="368" t="s">
        <v>96</v>
      </c>
      <c r="D124" s="369"/>
      <c r="E124" s="369"/>
      <c r="F124" s="369"/>
      <c r="G124" s="369"/>
      <c r="H124" s="369"/>
      <c r="I124" s="369"/>
      <c r="J124" s="369"/>
      <c r="K124" s="370"/>
    </row>
    <row r="125" spans="3:13" ht="15.75">
      <c r="C125" s="89"/>
      <c r="D125" s="90"/>
      <c r="E125" s="90"/>
      <c r="F125" s="90"/>
      <c r="G125" s="90"/>
      <c r="H125" s="90"/>
      <c r="I125" s="90"/>
      <c r="J125" s="90"/>
      <c r="K125" s="91"/>
    </row>
    <row r="126" spans="3:13" ht="15.75">
      <c r="C126" s="368" t="s">
        <v>97</v>
      </c>
      <c r="D126" s="369"/>
      <c r="E126" s="369"/>
      <c r="F126" s="369"/>
      <c r="G126" s="369"/>
      <c r="H126" s="369"/>
      <c r="I126" s="369"/>
      <c r="J126" s="369"/>
      <c r="K126" s="370"/>
    </row>
    <row r="127" spans="3:13" ht="15.75">
      <c r="C127" s="89"/>
      <c r="D127" s="90"/>
      <c r="E127" s="90"/>
      <c r="F127" s="90"/>
      <c r="G127" s="90"/>
      <c r="H127" s="90"/>
      <c r="I127" s="90"/>
      <c r="J127" s="90"/>
      <c r="K127" s="91"/>
    </row>
    <row r="128" spans="3:13" ht="15.75">
      <c r="C128" s="368" t="s">
        <v>103</v>
      </c>
      <c r="D128" s="369"/>
      <c r="E128" s="369"/>
      <c r="F128" s="369"/>
      <c r="G128" s="369"/>
      <c r="H128" s="369"/>
      <c r="I128" s="369"/>
      <c r="J128" s="369"/>
      <c r="K128" s="370"/>
    </row>
    <row r="129" spans="3:11" ht="15.75">
      <c r="C129" s="89"/>
      <c r="D129" s="90"/>
      <c r="E129" s="90"/>
      <c r="F129" s="90"/>
      <c r="G129" s="90"/>
      <c r="H129" s="90"/>
      <c r="I129" s="90"/>
      <c r="J129" s="90"/>
      <c r="K129" s="91"/>
    </row>
    <row r="130" spans="3:11" ht="16.5" thickBot="1">
      <c r="C130" s="371" t="s">
        <v>99</v>
      </c>
      <c r="D130" s="372"/>
      <c r="E130" s="372"/>
      <c r="F130" s="372"/>
      <c r="G130" s="372"/>
      <c r="H130" s="372"/>
      <c r="I130" s="372"/>
      <c r="J130" s="372"/>
      <c r="K130" s="373"/>
    </row>
  </sheetData>
  <mergeCells count="236">
    <mergeCell ref="C105:E105"/>
    <mergeCell ref="F105:G105"/>
    <mergeCell ref="H105:J105"/>
    <mergeCell ref="C106:E106"/>
    <mergeCell ref="F106:G106"/>
    <mergeCell ref="H106:J106"/>
    <mergeCell ref="C107:E107"/>
    <mergeCell ref="F107:G107"/>
    <mergeCell ref="H107:J107"/>
    <mergeCell ref="C102:E102"/>
    <mergeCell ref="F102:G102"/>
    <mergeCell ref="H102:J102"/>
    <mergeCell ref="C103:E103"/>
    <mergeCell ref="F103:G103"/>
    <mergeCell ref="H103:J103"/>
    <mergeCell ref="C104:E104"/>
    <mergeCell ref="F104:G104"/>
    <mergeCell ref="H104:J104"/>
    <mergeCell ref="C100:E100"/>
    <mergeCell ref="F100:G100"/>
    <mergeCell ref="H100:J100"/>
    <mergeCell ref="C101:E101"/>
    <mergeCell ref="F101:G101"/>
    <mergeCell ref="H101:J101"/>
    <mergeCell ref="C98:E98"/>
    <mergeCell ref="F98:G98"/>
    <mergeCell ref="H98:J98"/>
    <mergeCell ref="C99:E99"/>
    <mergeCell ref="F99:G99"/>
    <mergeCell ref="H99:J99"/>
    <mergeCell ref="C97:E97"/>
    <mergeCell ref="F97:G97"/>
    <mergeCell ref="H97:J97"/>
    <mergeCell ref="C96:E96"/>
    <mergeCell ref="F96:G96"/>
    <mergeCell ref="H96:J96"/>
    <mergeCell ref="C92:J92"/>
    <mergeCell ref="C93:E93"/>
    <mergeCell ref="F93:G93"/>
    <mergeCell ref="H93:J93"/>
    <mergeCell ref="C94:E94"/>
    <mergeCell ref="F94:G94"/>
    <mergeCell ref="H94:J94"/>
    <mergeCell ref="C95:E95"/>
    <mergeCell ref="F95:G95"/>
    <mergeCell ref="H95:J95"/>
    <mergeCell ref="C124:K124"/>
    <mergeCell ref="C126:K126"/>
    <mergeCell ref="C128:K128"/>
    <mergeCell ref="C130:K130"/>
    <mergeCell ref="M34:M35"/>
    <mergeCell ref="C122:K122"/>
    <mergeCell ref="C121:K121"/>
    <mergeCell ref="F40:G40"/>
    <mergeCell ref="L34:L35"/>
    <mergeCell ref="F35:G35"/>
    <mergeCell ref="E36:L36"/>
    <mergeCell ref="F37:G37"/>
    <mergeCell ref="F38:G38"/>
    <mergeCell ref="F39:G39"/>
    <mergeCell ref="F53:G53"/>
    <mergeCell ref="F56:G56"/>
    <mergeCell ref="F57:G57"/>
    <mergeCell ref="D62:E62"/>
    <mergeCell ref="F62:G62"/>
    <mergeCell ref="H62:I62"/>
    <mergeCell ref="D63:E63"/>
    <mergeCell ref="F50:G50"/>
    <mergeCell ref="F51:G51"/>
    <mergeCell ref="F52:G52"/>
    <mergeCell ref="C14:D14"/>
    <mergeCell ref="F48:G48"/>
    <mergeCell ref="F54:G54"/>
    <mergeCell ref="A36:A41"/>
    <mergeCell ref="A42:A56"/>
    <mergeCell ref="F55:G55"/>
    <mergeCell ref="C6:D6"/>
    <mergeCell ref="H6:K6"/>
    <mergeCell ref="C7:D7"/>
    <mergeCell ref="H7:K7"/>
    <mergeCell ref="C8:D8"/>
    <mergeCell ref="H8:K8"/>
    <mergeCell ref="C13:D13"/>
    <mergeCell ref="H13:K13"/>
    <mergeCell ref="C15:D15"/>
    <mergeCell ref="H15:K15"/>
    <mergeCell ref="C19:D19"/>
    <mergeCell ref="H19:K19"/>
    <mergeCell ref="C20:D20"/>
    <mergeCell ref="H20:K20"/>
    <mergeCell ref="C21:D21"/>
    <mergeCell ref="H21:K21"/>
    <mergeCell ref="C16:D16"/>
    <mergeCell ref="H23:K23"/>
    <mergeCell ref="C1:L1"/>
    <mergeCell ref="C3:K3"/>
    <mergeCell ref="C4:D4"/>
    <mergeCell ref="H4:K4"/>
    <mergeCell ref="C5:D5"/>
    <mergeCell ref="H5:K5"/>
    <mergeCell ref="D2:G2"/>
    <mergeCell ref="K2:L2"/>
    <mergeCell ref="C12:D12"/>
    <mergeCell ref="H12:K12"/>
    <mergeCell ref="C9:D9"/>
    <mergeCell ref="H9:K9"/>
    <mergeCell ref="C10:D10"/>
    <mergeCell ref="H10:K10"/>
    <mergeCell ref="C11:D11"/>
    <mergeCell ref="H11:K11"/>
    <mergeCell ref="H16:K16"/>
    <mergeCell ref="C17:D17"/>
    <mergeCell ref="H17:K17"/>
    <mergeCell ref="C18:D18"/>
    <mergeCell ref="H18:K18"/>
    <mergeCell ref="C27:D27"/>
    <mergeCell ref="H27:K27"/>
    <mergeCell ref="C28:D28"/>
    <mergeCell ref="H28:K28"/>
    <mergeCell ref="F41:G41"/>
    <mergeCell ref="F43:G43"/>
    <mergeCell ref="F44:G44"/>
    <mergeCell ref="F45:G45"/>
    <mergeCell ref="F46:G46"/>
    <mergeCell ref="F47:G47"/>
    <mergeCell ref="F63:G63"/>
    <mergeCell ref="D64:E64"/>
    <mergeCell ref="F64:G64"/>
    <mergeCell ref="F42:G42"/>
    <mergeCell ref="H64:I64"/>
    <mergeCell ref="C59:L59"/>
    <mergeCell ref="C60:C61"/>
    <mergeCell ref="D60:E61"/>
    <mergeCell ref="F60:G61"/>
    <mergeCell ref="H60:H61"/>
    <mergeCell ref="J60:J61"/>
    <mergeCell ref="K60:K61"/>
    <mergeCell ref="L60:L61"/>
    <mergeCell ref="C69:E69"/>
    <mergeCell ref="F69:G69"/>
    <mergeCell ref="H69:J69"/>
    <mergeCell ref="C70:E70"/>
    <mergeCell ref="F70:G70"/>
    <mergeCell ref="H70:J70"/>
    <mergeCell ref="D65:E65"/>
    <mergeCell ref="F65:G65"/>
    <mergeCell ref="H65:I65"/>
    <mergeCell ref="C67:J67"/>
    <mergeCell ref="C68:E68"/>
    <mergeCell ref="F68:G68"/>
    <mergeCell ref="H68:J68"/>
    <mergeCell ref="C73:E73"/>
    <mergeCell ref="F73:G73"/>
    <mergeCell ref="H73:J73"/>
    <mergeCell ref="C74:E74"/>
    <mergeCell ref="F74:G74"/>
    <mergeCell ref="H74:J74"/>
    <mergeCell ref="C71:E71"/>
    <mergeCell ref="F71:G71"/>
    <mergeCell ref="H71:J71"/>
    <mergeCell ref="C72:E72"/>
    <mergeCell ref="F72:G72"/>
    <mergeCell ref="H72:J72"/>
    <mergeCell ref="C83:E83"/>
    <mergeCell ref="F83:G83"/>
    <mergeCell ref="H83:J83"/>
    <mergeCell ref="C84:E84"/>
    <mergeCell ref="F84:G84"/>
    <mergeCell ref="H84:J84"/>
    <mergeCell ref="C81:E81"/>
    <mergeCell ref="F81:G81"/>
    <mergeCell ref="H81:J81"/>
    <mergeCell ref="C82:E82"/>
    <mergeCell ref="F82:G82"/>
    <mergeCell ref="H82:J82"/>
    <mergeCell ref="C88:E88"/>
    <mergeCell ref="F88:G88"/>
    <mergeCell ref="H88:J88"/>
    <mergeCell ref="C89:E89"/>
    <mergeCell ref="F89:G89"/>
    <mergeCell ref="H89:J89"/>
    <mergeCell ref="C85:E85"/>
    <mergeCell ref="F85:G85"/>
    <mergeCell ref="H85:J85"/>
    <mergeCell ref="C86:J86"/>
    <mergeCell ref="C87:E87"/>
    <mergeCell ref="F87:G87"/>
    <mergeCell ref="H87:J87"/>
    <mergeCell ref="C112:E112"/>
    <mergeCell ref="F112:J112"/>
    <mergeCell ref="C115:J115"/>
    <mergeCell ref="C116:H116"/>
    <mergeCell ref="C117:G117"/>
    <mergeCell ref="C118:J118"/>
    <mergeCell ref="C109:K109"/>
    <mergeCell ref="C110:E110"/>
    <mergeCell ref="F110:J110"/>
    <mergeCell ref="C111:E111"/>
    <mergeCell ref="F111:J111"/>
    <mergeCell ref="A5:A26"/>
    <mergeCell ref="A27:A31"/>
    <mergeCell ref="C24:D24"/>
    <mergeCell ref="H24:K24"/>
    <mergeCell ref="F49:G49"/>
    <mergeCell ref="B1:B2"/>
    <mergeCell ref="C30:D30"/>
    <mergeCell ref="H14:K14"/>
    <mergeCell ref="H30:K30"/>
    <mergeCell ref="C31:D31"/>
    <mergeCell ref="H31:K31"/>
    <mergeCell ref="C32:D32"/>
    <mergeCell ref="H32:K32"/>
    <mergeCell ref="C34:J34"/>
    <mergeCell ref="K34:K35"/>
    <mergeCell ref="C29:D29"/>
    <mergeCell ref="H29:K29"/>
    <mergeCell ref="C22:D22"/>
    <mergeCell ref="H22:K22"/>
    <mergeCell ref="C25:D25"/>
    <mergeCell ref="H25:K25"/>
    <mergeCell ref="C26:D26"/>
    <mergeCell ref="H26:K26"/>
    <mergeCell ref="C23:D23"/>
    <mergeCell ref="C78:J78"/>
    <mergeCell ref="C79:E79"/>
    <mergeCell ref="F79:G79"/>
    <mergeCell ref="H79:J79"/>
    <mergeCell ref="C80:E80"/>
    <mergeCell ref="F80:G80"/>
    <mergeCell ref="H80:J80"/>
    <mergeCell ref="C75:E75"/>
    <mergeCell ref="F75:G75"/>
    <mergeCell ref="H75:J75"/>
    <mergeCell ref="C76:E76"/>
    <mergeCell ref="F76:G76"/>
    <mergeCell ref="H76:J76"/>
  </mergeCells>
  <pageMargins left="0.511811024" right="0.511811024" top="0.78740157499999996" bottom="0.78740157499999996" header="0.31496062000000002" footer="0.31496062000000002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9e9d1f-0cde-41dd-9595-4af397534979">
      <Terms xmlns="http://schemas.microsoft.com/office/infopath/2007/PartnerControls"/>
    </lcf76f155ced4ddcb4097134ff3c332f>
    <TaxCatchAll xmlns="027976d2-1c66-480e-98f9-bfeb134c44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07803C337AA14F8073F0FA7ABC5C98" ma:contentTypeVersion="14" ma:contentTypeDescription="Crie um novo documento." ma:contentTypeScope="" ma:versionID="a08cf5550472001bb53f8fe69f2b16cd">
  <xsd:schema xmlns:xsd="http://www.w3.org/2001/XMLSchema" xmlns:xs="http://www.w3.org/2001/XMLSchema" xmlns:p="http://schemas.microsoft.com/office/2006/metadata/properties" xmlns:ns2="519e9d1f-0cde-41dd-9595-4af397534979" xmlns:ns3="027976d2-1c66-480e-98f9-bfeb134c4409" targetNamespace="http://schemas.microsoft.com/office/2006/metadata/properties" ma:root="true" ma:fieldsID="cde3cae5030a498a7a062b9b677617a8" ns2:_="" ns3:_="">
    <xsd:import namespace="519e9d1f-0cde-41dd-9595-4af397534979"/>
    <xsd:import namespace="027976d2-1c66-480e-98f9-bfeb134c44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e9d1f-0cde-41dd-9595-4af3975349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0024843-efec-4af3-88ce-2769119b59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976d2-1c66-480e-98f9-bfeb134c440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f133ebe-f246-49c9-ba6b-cd48900e9a1a}" ma:internalName="TaxCatchAll" ma:showField="CatchAllData" ma:web="027976d2-1c66-480e-98f9-bfeb134c44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D87122-BE1D-4F3A-AB20-5922493A70C9}">
  <ds:schemaRefs>
    <ds:schemaRef ds:uri="http://schemas.microsoft.com/office/2006/metadata/properties"/>
    <ds:schemaRef ds:uri="http://schemas.microsoft.com/office/infopath/2007/PartnerControls"/>
    <ds:schemaRef ds:uri="519e9d1f-0cde-41dd-9595-4af397534979"/>
    <ds:schemaRef ds:uri="027976d2-1c66-480e-98f9-bfeb134c4409"/>
  </ds:schemaRefs>
</ds:datastoreItem>
</file>

<file path=customXml/itemProps2.xml><?xml version="1.0" encoding="utf-8"?>
<ds:datastoreItem xmlns:ds="http://schemas.openxmlformats.org/officeDocument/2006/customXml" ds:itemID="{69E297E0-E903-49E0-BA18-7E22CFAD22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CFD520-DC01-4006-A34B-42640C5A6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9e9d1f-0cde-41dd-9595-4af397534979"/>
    <ds:schemaRef ds:uri="027976d2-1c66-480e-98f9-bfeb134c44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df-01</dc:creator>
  <cp:lastModifiedBy>Jackeline Souza</cp:lastModifiedBy>
  <cp:lastPrinted>2020-02-14T18:45:35Z</cp:lastPrinted>
  <dcterms:created xsi:type="dcterms:W3CDTF">2013-08-21T12:27:02Z</dcterms:created>
  <dcterms:modified xsi:type="dcterms:W3CDTF">2026-09-03T13:06:31Z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0x0101008C07803C337AA14F8073F0FA7ABC5C98</vt:lpwstr>
  </property>
  <property fmtid="{D5CDD505-2E9C-101B-9397-08002B2CF9AE}" pid="3" name="Order">
    <vt:r8>367600</vt:r8>
  </property>
  <property fmtid="{D5CDD505-2E9C-101B-9397-08002B2CF9AE}" pid="4" name="MediaServiceImageTags">
    <vt:lpwstr/>
  </property>
</Properties>
</file>