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encia\OneDrive\Desktop\JACKE PONTUAL\Cursos\Reforma Tributária\Planilha\"/>
    </mc:Choice>
  </mc:AlternateContent>
  <xr:revisionPtr revIDLastSave="0" documentId="13_ncr:1_{A9226105-2AB2-4E04-9762-D6CE8FE8E33D}" xr6:coauthVersionLast="47" xr6:coauthVersionMax="47" xr10:uidLastSave="{00000000-0000-0000-0000-000000000000}"/>
  <bookViews>
    <workbookView xWindow="-120" yWindow="-120" windowWidth="20730" windowHeight="11040" xr2:uid="{296E6770-0385-4D27-9379-B9AACDB0DAA8}"/>
  </bookViews>
  <sheets>
    <sheet name="Apuração Assistida Modelo" sheetId="1" r:id="rId1"/>
    <sheet name="RESULTADO (aberto)" sheetId="2" r:id="rId2"/>
    <sheet name="SALDO ATUALIZADO (fechado)" sheetId="6" r:id="rId3"/>
    <sheet name="Dados do Débito" sheetId="5" r:id="rId4"/>
    <sheet name="Eventos" sheetId="3" r:id="rId5"/>
    <sheet name="Informações" sheetId="4" r:id="rId6"/>
    <sheet name="Apuração dos Créditos" sheetId="7" r:id="rId7"/>
    <sheet name="Split Payment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8" l="1"/>
  <c r="K5" i="8"/>
  <c r="K6" i="8"/>
  <c r="K7" i="8"/>
  <c r="K4" i="8"/>
  <c r="C5" i="8"/>
  <c r="D5" i="8" s="1"/>
  <c r="F5" i="8" s="1"/>
  <c r="C6" i="8"/>
  <c r="D6" i="8" s="1"/>
  <c r="G6" i="8" s="1"/>
  <c r="C7" i="8"/>
  <c r="D7" i="8" s="1"/>
  <c r="H7" i="8" s="1"/>
  <c r="C4" i="8"/>
  <c r="C8" i="8"/>
  <c r="L8" i="8"/>
  <c r="M6" i="8"/>
  <c r="M7" i="8"/>
  <c r="M4" i="8"/>
  <c r="D4" i="8"/>
  <c r="E4" i="8" s="1"/>
  <c r="H8" i="1"/>
  <c r="H7" i="1"/>
  <c r="H9" i="1"/>
  <c r="E13" i="1"/>
  <c r="D13" i="1"/>
  <c r="I9" i="1"/>
  <c r="H5" i="7"/>
  <c r="H6" i="7" s="1"/>
  <c r="H7" i="7" s="1"/>
  <c r="H4" i="7"/>
  <c r="H3" i="7"/>
  <c r="I4" i="1"/>
  <c r="I22" i="1"/>
  <c r="I21" i="1"/>
  <c r="I20" i="1"/>
  <c r="H20" i="1" s="1"/>
  <c r="H19" i="1"/>
  <c r="I18" i="1"/>
  <c r="I16" i="1"/>
  <c r="I5" i="1"/>
  <c r="I10" i="1"/>
  <c r="I8" i="1"/>
  <c r="I6" i="1"/>
  <c r="D3" i="2"/>
  <c r="K8" i="8" l="1"/>
  <c r="M5" i="8"/>
  <c r="M8" i="8" s="1"/>
  <c r="I7" i="1"/>
  <c r="K7" i="1"/>
  <c r="K9" i="1"/>
  <c r="H12" i="1"/>
  <c r="D17" i="1" s="1"/>
  <c r="I19" i="1"/>
  <c r="K19" i="1"/>
  <c r="I12" i="1"/>
  <c r="K12" i="1" l="1"/>
  <c r="K6" i="1"/>
  <c r="D19" i="1"/>
  <c r="D18" i="1"/>
  <c r="D20" i="1" s="1"/>
  <c r="H17" i="1" s="1"/>
  <c r="K24" i="1"/>
  <c r="I17" i="1" l="1"/>
  <c r="I24" i="1" s="1"/>
  <c r="H24" i="1"/>
</calcChain>
</file>

<file path=xl/sharedStrings.xml><?xml version="1.0" encoding="utf-8"?>
<sst xmlns="http://schemas.openxmlformats.org/spreadsheetml/2006/main" count="126" uniqueCount="96">
  <si>
    <t>Data</t>
  </si>
  <si>
    <t>NF</t>
  </si>
  <si>
    <t>Liberação do crédito</t>
  </si>
  <si>
    <t>Receita</t>
  </si>
  <si>
    <t>Cliente/Adquirente</t>
  </si>
  <si>
    <t>Resultado</t>
  </si>
  <si>
    <t>Pagamento Contribuinte</t>
  </si>
  <si>
    <t>Pagamento Adquirente</t>
  </si>
  <si>
    <t>Crédito do Mês</t>
  </si>
  <si>
    <t>Saldo Mês Anterior</t>
  </si>
  <si>
    <t>Ajuste débito</t>
  </si>
  <si>
    <t>Ajuste Crédito</t>
  </si>
  <si>
    <t>Pagamento Crédito (antecipação NF 5)</t>
  </si>
  <si>
    <t>Crédito apropriado</t>
  </si>
  <si>
    <t>Provisão de Crédito Fornecedor A</t>
  </si>
  <si>
    <t>Fornecedor/Contribuinte (A)</t>
  </si>
  <si>
    <t>Debito do Mês Atual</t>
  </si>
  <si>
    <t>Débito 07/2025</t>
  </si>
  <si>
    <t>Multa (dia)</t>
  </si>
  <si>
    <t>Juros (mês)</t>
  </si>
  <si>
    <t>Pagamento Crédito</t>
  </si>
  <si>
    <t>Valores prescritos (+5anos)</t>
  </si>
  <si>
    <t>Créditos não apropriados acumulados</t>
  </si>
  <si>
    <t>Categoria</t>
  </si>
  <si>
    <t>Subcategoria</t>
  </si>
  <si>
    <t>Valor</t>
  </si>
  <si>
    <t>Débitos aguardando processamento</t>
  </si>
  <si>
    <t>Créditos básicos (passíveis de recolhimento pelo adquirente)</t>
  </si>
  <si>
    <t>Créditos presumidos</t>
  </si>
  <si>
    <t>Pagamentos não utilizados</t>
  </si>
  <si>
    <t>Recolhimentos não utilizados</t>
  </si>
  <si>
    <t>Splits não utilizados</t>
  </si>
  <si>
    <t>Modelo - Apuração (Apuração Assistida)</t>
  </si>
  <si>
    <t>CBS</t>
  </si>
  <si>
    <t>Ações (detalhes)</t>
  </si>
  <si>
    <t>Débitos processados</t>
  </si>
  <si>
    <t>Créditos de CBS apropriados</t>
  </si>
  <si>
    <t>Em apuraçoes anteriores</t>
  </si>
  <si>
    <t>(-) Prescritos na apuração corrente</t>
  </si>
  <si>
    <t>Na apuração corrente</t>
  </si>
  <si>
    <t>(-) Utilizados em outras apurações</t>
  </si>
  <si>
    <t>Pagamentos Utilizados</t>
  </si>
  <si>
    <t>Pagamentos pelo Contribuite</t>
  </si>
  <si>
    <t>Split payment</t>
  </si>
  <si>
    <t>Recolhimento pelo adquirente</t>
  </si>
  <si>
    <t>Pagamento pelo responsavel</t>
  </si>
  <si>
    <t>Resultado da apuração</t>
  </si>
  <si>
    <t>Modelo - Eventos (Apuração Assistida)</t>
  </si>
  <si>
    <t>Modelo - Outras Informações (Apuração Assistida)</t>
  </si>
  <si>
    <t>Dados do Débitos</t>
  </si>
  <si>
    <t>Forma de extinção do débito</t>
  </si>
  <si>
    <t>Valor extinto do débito</t>
  </si>
  <si>
    <t>Compensação de crédito PIS/Cofins</t>
  </si>
  <si>
    <t>Compensação de crédito CBS básico</t>
  </si>
  <si>
    <t>Compensação de crédito CBS presumido</t>
  </si>
  <si>
    <t>Pagamento pelo contribuinte</t>
  </si>
  <si>
    <t>Pagamento pelo responsável</t>
  </si>
  <si>
    <t>Conta</t>
  </si>
  <si>
    <t>CBS (R$)</t>
  </si>
  <si>
    <t>Resultado da apuração até a conclusão</t>
  </si>
  <si>
    <t>Eventos posteriores à conclusão</t>
  </si>
  <si>
    <t>Débitos exigidos</t>
  </si>
  <si>
    <t>Redutores de créditos de CBS apropriados</t>
  </si>
  <si>
    <t>Pagamentos utilizados</t>
  </si>
  <si>
    <t>Créditos de apurações subsequentes utilizados para extinguir débitos dessa apuração</t>
  </si>
  <si>
    <t>Pedido de ressarcimento</t>
  </si>
  <si>
    <t>Saldo credor enviado à apuração subsequente</t>
  </si>
  <si>
    <t>Saldo atualizado</t>
  </si>
  <si>
    <t>Documento Fiscais (DF)</t>
  </si>
  <si>
    <t>Débitos Vencidos</t>
  </si>
  <si>
    <t>dPrevEntrega</t>
  </si>
  <si>
    <t>DATA</t>
  </si>
  <si>
    <t>VALOR</t>
  </si>
  <si>
    <t>D</t>
  </si>
  <si>
    <t>C</t>
  </si>
  <si>
    <t>SALDO</t>
  </si>
  <si>
    <t>Valor a Pagar ou Saldo Credor</t>
  </si>
  <si>
    <t>Saldo</t>
  </si>
  <si>
    <t>Pagamento Split Payment</t>
  </si>
  <si>
    <t>Split</t>
  </si>
  <si>
    <t xml:space="preserve">Split </t>
  </si>
  <si>
    <t>Pagamento Slit Payment (PIX/Boleto/TED)</t>
  </si>
  <si>
    <t>Adq</t>
  </si>
  <si>
    <t>Apuração CBS 01/2027</t>
  </si>
  <si>
    <t>total</t>
  </si>
  <si>
    <t>Mercadoria</t>
  </si>
  <si>
    <t>Split Payment</t>
  </si>
  <si>
    <t>PF PIX</t>
  </si>
  <si>
    <t>PJ Regular PIX</t>
  </si>
  <si>
    <t>PJ MEI/SIMPLES</t>
  </si>
  <si>
    <t>PJ Regular Dinheiro</t>
  </si>
  <si>
    <t>Rec. CBS antecipado</t>
  </si>
  <si>
    <t>Débito</t>
  </si>
  <si>
    <t>Crédito Split Payment</t>
  </si>
  <si>
    <t>Apuração CBS</t>
  </si>
  <si>
    <t>Apuração 02/2027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</si>
</sst>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2" tint="-0.89999084444715716"/>
      <name val="Aptos Narrow"/>
      <family val="2"/>
      <scheme val="minor"/>
    </font>
    <font>
      <b/>
      <sz val="11"/>
      <color theme="9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color theme="4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color theme="2" tint="-0.89999084444715716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BDD7EE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4" fillId="2" borderId="3" xfId="0" applyFont="1" applyFill="1" applyBorder="1" applyAlignment="1">
      <alignment horizontal="center"/>
    </xf>
    <xf numFmtId="43" fontId="0" fillId="2" borderId="4" xfId="1" applyFont="1" applyFill="1" applyBorder="1"/>
    <xf numFmtId="43" fontId="2" fillId="2" borderId="4" xfId="1" applyFont="1" applyFill="1" applyBorder="1"/>
    <xf numFmtId="43" fontId="2" fillId="2" borderId="6" xfId="1" applyFont="1" applyFill="1" applyBorder="1"/>
    <xf numFmtId="43" fontId="3" fillId="2" borderId="2" xfId="1" applyFont="1" applyFill="1" applyBorder="1"/>
    <xf numFmtId="43" fontId="0" fillId="3" borderId="1" xfId="1" applyFont="1" applyFill="1" applyBorder="1"/>
    <xf numFmtId="43" fontId="0" fillId="3" borderId="15" xfId="1" applyFont="1" applyFill="1" applyBorder="1"/>
    <xf numFmtId="43" fontId="2" fillId="3" borderId="15" xfId="1" applyFont="1" applyFill="1" applyBorder="1"/>
    <xf numFmtId="43" fontId="0" fillId="3" borderId="5" xfId="1" applyFont="1" applyFill="1" applyBorder="1"/>
    <xf numFmtId="43" fontId="0" fillId="3" borderId="17" xfId="1" applyFont="1" applyFill="1" applyBorder="1"/>
    <xf numFmtId="43" fontId="3" fillId="3" borderId="8" xfId="1" applyFont="1" applyFill="1" applyBorder="1"/>
    <xf numFmtId="43" fontId="3" fillId="3" borderId="9" xfId="1" applyFont="1" applyFill="1" applyBorder="1"/>
    <xf numFmtId="0" fontId="0" fillId="4" borderId="14" xfId="0" applyFill="1" applyBorder="1"/>
    <xf numFmtId="43" fontId="0" fillId="4" borderId="1" xfId="1" applyFont="1" applyFill="1" applyBorder="1"/>
    <xf numFmtId="43" fontId="2" fillId="4" borderId="1" xfId="1" applyFont="1" applyFill="1" applyBorder="1"/>
    <xf numFmtId="0" fontId="0" fillId="4" borderId="16" xfId="0" applyFill="1" applyBorder="1"/>
    <xf numFmtId="43" fontId="2" fillId="4" borderId="5" xfId="1" applyFont="1" applyFill="1" applyBorder="1"/>
    <xf numFmtId="0" fontId="3" fillId="4" borderId="7" xfId="0" applyFont="1" applyFill="1" applyBorder="1"/>
    <xf numFmtId="43" fontId="3" fillId="4" borderId="8" xfId="1" applyFont="1" applyFill="1" applyBorder="1"/>
    <xf numFmtId="0" fontId="0" fillId="4" borderId="1" xfId="0" applyFill="1" applyBorder="1"/>
    <xf numFmtId="43" fontId="3" fillId="4" borderId="19" xfId="1" applyFont="1" applyFill="1" applyBorder="1"/>
    <xf numFmtId="43" fontId="0" fillId="4" borderId="18" xfId="1" applyFont="1" applyFill="1" applyBorder="1"/>
    <xf numFmtId="43" fontId="4" fillId="3" borderId="1" xfId="1" applyFont="1" applyFill="1" applyBorder="1"/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16" fontId="0" fillId="4" borderId="14" xfId="0" applyNumberFormat="1" applyFill="1" applyBorder="1"/>
    <xf numFmtId="43" fontId="0" fillId="4" borderId="15" xfId="1" applyFont="1" applyFill="1" applyBorder="1"/>
    <xf numFmtId="43" fontId="4" fillId="4" borderId="15" xfId="1" applyFont="1" applyFill="1" applyBorder="1"/>
    <xf numFmtId="43" fontId="0" fillId="4" borderId="23" xfId="1" applyFont="1" applyFill="1" applyBorder="1"/>
    <xf numFmtId="43" fontId="3" fillId="4" borderId="24" xfId="1" applyFont="1" applyFill="1" applyBorder="1"/>
    <xf numFmtId="0" fontId="0" fillId="4" borderId="29" xfId="0" applyFill="1" applyBorder="1"/>
    <xf numFmtId="0" fontId="0" fillId="4" borderId="18" xfId="0" applyFill="1" applyBorder="1"/>
    <xf numFmtId="0" fontId="0" fillId="3" borderId="14" xfId="0" applyFill="1" applyBorder="1"/>
    <xf numFmtId="43" fontId="6" fillId="4" borderId="15" xfId="1" applyFont="1" applyFill="1" applyBorder="1"/>
    <xf numFmtId="43" fontId="0" fillId="0" borderId="0" xfId="0" applyNumberFormat="1"/>
    <xf numFmtId="0" fontId="2" fillId="4" borderId="14" xfId="0" applyFont="1" applyFill="1" applyBorder="1"/>
    <xf numFmtId="0" fontId="7" fillId="4" borderId="14" xfId="0" applyFont="1" applyFill="1" applyBorder="1"/>
    <xf numFmtId="43" fontId="1" fillId="5" borderId="1" xfId="1" applyFont="1" applyFill="1" applyBorder="1"/>
    <xf numFmtId="0" fontId="0" fillId="0" borderId="1" xfId="0" applyBorder="1"/>
    <xf numFmtId="43" fontId="0" fillId="0" borderId="1" xfId="0" applyNumberFormat="1" applyBorder="1"/>
    <xf numFmtId="9" fontId="0" fillId="0" borderId="1" xfId="0" applyNumberFormat="1" applyBorder="1"/>
    <xf numFmtId="10" fontId="0" fillId="0" borderId="1" xfId="0" applyNumberFormat="1" applyBorder="1"/>
    <xf numFmtId="43" fontId="3" fillId="5" borderId="1" xfId="0" applyNumberFormat="1" applyFont="1" applyFill="1" applyBorder="1"/>
    <xf numFmtId="0" fontId="10" fillId="0" borderId="33" xfId="0" applyFont="1" applyBorder="1" applyAlignment="1">
      <alignment horizontal="center" vertical="center"/>
    </xf>
    <xf numFmtId="0" fontId="0" fillId="0" borderId="33" xfId="0" applyBorder="1"/>
    <xf numFmtId="0" fontId="10" fillId="0" borderId="1" xfId="0" applyFont="1" applyBorder="1" applyAlignment="1">
      <alignment horizontal="center" vertical="center"/>
    </xf>
    <xf numFmtId="0" fontId="3" fillId="0" borderId="1" xfId="0" applyFont="1" applyBorder="1"/>
    <xf numFmtId="0" fontId="10" fillId="0" borderId="1" xfId="0" applyFont="1" applyBorder="1" applyAlignment="1">
      <alignment horizontal="center" vertical="top"/>
    </xf>
    <xf numFmtId="0" fontId="0" fillId="0" borderId="19" xfId="0" applyBorder="1"/>
    <xf numFmtId="43" fontId="0" fillId="0" borderId="19" xfId="0" applyNumberFormat="1" applyBorder="1"/>
    <xf numFmtId="0" fontId="3" fillId="4" borderId="11" xfId="0" applyFont="1" applyFill="1" applyBorder="1" applyAlignment="1">
      <alignment horizontal="center"/>
    </xf>
    <xf numFmtId="16" fontId="0" fillId="4" borderId="36" xfId="0" applyNumberFormat="1" applyFill="1" applyBorder="1"/>
    <xf numFmtId="0" fontId="0" fillId="4" borderId="36" xfId="0" applyFill="1" applyBorder="1"/>
    <xf numFmtId="0" fontId="0" fillId="4" borderId="37" xfId="0" applyFill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16" fontId="0" fillId="0" borderId="14" xfId="0" applyNumberFormat="1" applyBorder="1"/>
    <xf numFmtId="0" fontId="0" fillId="0" borderId="14" xfId="0" applyBorder="1"/>
    <xf numFmtId="16" fontId="0" fillId="0" borderId="29" xfId="0" applyNumberFormat="1" applyBorder="1"/>
    <xf numFmtId="0" fontId="0" fillId="0" borderId="18" xfId="0" applyBorder="1"/>
    <xf numFmtId="0" fontId="3" fillId="0" borderId="12" xfId="0" applyFont="1" applyBorder="1"/>
    <xf numFmtId="0" fontId="0" fillId="0" borderId="29" xfId="0" applyBorder="1"/>
    <xf numFmtId="0" fontId="11" fillId="0" borderId="14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11" fillId="0" borderId="41" xfId="0" applyFont="1" applyBorder="1" applyAlignment="1">
      <alignment horizontal="right"/>
    </xf>
    <xf numFmtId="0" fontId="2" fillId="0" borderId="42" xfId="0" applyFont="1" applyBorder="1" applyAlignment="1">
      <alignment horizontal="right"/>
    </xf>
    <xf numFmtId="43" fontId="11" fillId="0" borderId="39" xfId="1" applyFont="1" applyBorder="1"/>
    <xf numFmtId="43" fontId="11" fillId="0" borderId="40" xfId="1" applyFont="1" applyBorder="1"/>
    <xf numFmtId="43" fontId="2" fillId="0" borderId="39" xfId="1" applyFont="1" applyBorder="1"/>
    <xf numFmtId="43" fontId="2" fillId="0" borderId="40" xfId="1" applyFont="1" applyBorder="1"/>
    <xf numFmtId="43" fontId="11" fillId="0" borderId="15" xfId="1" applyFont="1" applyBorder="1"/>
    <xf numFmtId="43" fontId="2" fillId="0" borderId="43" xfId="1" applyFont="1" applyBorder="1"/>
    <xf numFmtId="43" fontId="12" fillId="0" borderId="28" xfId="1" applyFont="1" applyBorder="1"/>
    <xf numFmtId="43" fontId="3" fillId="7" borderId="28" xfId="1" applyFont="1" applyFill="1" applyBorder="1"/>
    <xf numFmtId="0" fontId="3" fillId="7" borderId="7" xfId="0" applyFont="1" applyFill="1" applyBorder="1"/>
    <xf numFmtId="43" fontId="3" fillId="7" borderId="8" xfId="1" applyFont="1" applyFill="1" applyBorder="1"/>
    <xf numFmtId="43" fontId="13" fillId="7" borderId="27" xfId="1" applyFont="1" applyFill="1" applyBorder="1"/>
    <xf numFmtId="43" fontId="2" fillId="3" borderId="1" xfId="1" applyFont="1" applyFill="1" applyBorder="1"/>
    <xf numFmtId="43" fontId="0" fillId="0" borderId="0" xfId="1" applyFont="1"/>
    <xf numFmtId="43" fontId="0" fillId="0" borderId="1" xfId="1" applyFont="1" applyBorder="1"/>
    <xf numFmtId="0" fontId="3" fillId="3" borderId="0" xfId="0" applyFont="1" applyFill="1" applyAlignment="1">
      <alignment horizontal="center"/>
    </xf>
    <xf numFmtId="43" fontId="2" fillId="0" borderId="1" xfId="1" applyFont="1" applyBorder="1"/>
    <xf numFmtId="43" fontId="3" fillId="7" borderId="19" xfId="0" applyNumberFormat="1" applyFont="1" applyFill="1" applyBorder="1"/>
    <xf numFmtId="43" fontId="5" fillId="7" borderId="19" xfId="0" applyNumberFormat="1" applyFont="1" applyFill="1" applyBorder="1"/>
    <xf numFmtId="43" fontId="0" fillId="0" borderId="44" xfId="1" applyFont="1" applyBorder="1"/>
    <xf numFmtId="43" fontId="2" fillId="0" borderId="44" xfId="1" applyFont="1" applyBorder="1"/>
    <xf numFmtId="43" fontId="0" fillId="0" borderId="44" xfId="0" applyNumberFormat="1" applyBorder="1"/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C43D-B954-4A8D-ACF7-9512932AC535}">
  <dimension ref="A1:K24"/>
  <sheetViews>
    <sheetView tabSelected="1" zoomScale="120" zoomScaleNormal="120" workbookViewId="0">
      <selection activeCell="G15" sqref="G15:H15"/>
    </sheetView>
  </sheetViews>
  <sheetFormatPr defaultRowHeight="15" x14ac:dyDescent="0.25"/>
  <cols>
    <col min="1" max="1" width="11.85546875" customWidth="1"/>
    <col min="2" max="2" width="12.85546875" customWidth="1"/>
    <col min="3" max="3" width="10.5703125" bestFit="1" customWidth="1"/>
    <col min="5" max="5" width="19.28515625" bestFit="1" customWidth="1"/>
    <col min="6" max="6" width="9.140625" customWidth="1"/>
    <col min="7" max="7" width="25.85546875" bestFit="1" customWidth="1"/>
    <col min="8" max="9" width="10.140625" bestFit="1" customWidth="1"/>
    <col min="10" max="10" width="39" customWidth="1"/>
    <col min="11" max="11" width="10.140625" bestFit="1" customWidth="1"/>
  </cols>
  <sheetData>
    <row r="1" spans="1:11" ht="15.75" thickBot="1" x14ac:dyDescent="0.3"/>
    <row r="2" spans="1:11" ht="21.75" thickBot="1" x14ac:dyDescent="0.4">
      <c r="A2" s="93" t="s">
        <v>68</v>
      </c>
      <c r="B2" s="94"/>
      <c r="C2" s="94"/>
      <c r="D2" s="94"/>
      <c r="E2" s="95"/>
      <c r="G2" s="93" t="s">
        <v>83</v>
      </c>
      <c r="H2" s="94"/>
      <c r="I2" s="94"/>
      <c r="J2" s="94"/>
      <c r="K2" s="95"/>
    </row>
    <row r="3" spans="1:11" x14ac:dyDescent="0.25">
      <c r="A3" s="24" t="s">
        <v>0</v>
      </c>
      <c r="B3" s="52" t="s">
        <v>70</v>
      </c>
      <c r="C3" s="25" t="s">
        <v>1</v>
      </c>
      <c r="D3" s="25" t="s">
        <v>33</v>
      </c>
      <c r="E3" s="26" t="s">
        <v>2</v>
      </c>
      <c r="G3" s="96" t="s">
        <v>15</v>
      </c>
      <c r="H3" s="97"/>
      <c r="I3" s="1" t="s">
        <v>3</v>
      </c>
      <c r="J3" s="98" t="s">
        <v>4</v>
      </c>
      <c r="K3" s="99"/>
    </row>
    <row r="4" spans="1:11" x14ac:dyDescent="0.25">
      <c r="A4" s="27">
        <v>46023</v>
      </c>
      <c r="B4" s="53"/>
      <c r="C4" s="20">
        <v>1</v>
      </c>
      <c r="D4" s="14">
        <v>100</v>
      </c>
      <c r="E4" s="28">
        <v>-100</v>
      </c>
      <c r="F4" t="s">
        <v>80</v>
      </c>
      <c r="G4" s="13" t="s">
        <v>16</v>
      </c>
      <c r="H4" s="14">
        <v>700</v>
      </c>
      <c r="I4" s="2">
        <f>H4</f>
        <v>700</v>
      </c>
      <c r="J4" s="6"/>
      <c r="K4" s="7"/>
    </row>
    <row r="5" spans="1:11" x14ac:dyDescent="0.25">
      <c r="A5" s="27">
        <v>46023</v>
      </c>
      <c r="B5" s="53"/>
      <c r="C5" s="20">
        <v>2</v>
      </c>
      <c r="D5" s="14">
        <v>100</v>
      </c>
      <c r="E5" s="28">
        <v>-100</v>
      </c>
      <c r="G5" s="37" t="s">
        <v>9</v>
      </c>
      <c r="H5" s="15">
        <v>-50</v>
      </c>
      <c r="I5" s="3">
        <f>H5</f>
        <v>-50</v>
      </c>
      <c r="J5" s="6"/>
      <c r="K5" s="7"/>
    </row>
    <row r="6" spans="1:11" x14ac:dyDescent="0.25">
      <c r="A6" s="27">
        <v>46032</v>
      </c>
      <c r="B6" s="53"/>
      <c r="C6" s="20">
        <v>3</v>
      </c>
      <c r="D6" s="14">
        <v>100</v>
      </c>
      <c r="E6" s="28">
        <v>-100</v>
      </c>
      <c r="F6" t="s">
        <v>79</v>
      </c>
      <c r="G6" s="38" t="s">
        <v>8</v>
      </c>
      <c r="H6" s="15">
        <v>-50</v>
      </c>
      <c r="I6" s="3">
        <f>H6</f>
        <v>-50</v>
      </c>
      <c r="J6" s="14" t="s">
        <v>14</v>
      </c>
      <c r="K6" s="35">
        <f>-(D11+K7+K8+K9)</f>
        <v>150</v>
      </c>
    </row>
    <row r="7" spans="1:11" x14ac:dyDescent="0.25">
      <c r="A7" s="27">
        <v>46037</v>
      </c>
      <c r="B7" s="53"/>
      <c r="C7" s="20">
        <v>4</v>
      </c>
      <c r="D7" s="14">
        <v>100</v>
      </c>
      <c r="E7" s="28">
        <v>-50</v>
      </c>
      <c r="G7" s="13" t="s">
        <v>6</v>
      </c>
      <c r="H7" s="15">
        <f>E5+E7</f>
        <v>-150</v>
      </c>
      <c r="I7" s="3">
        <f>H7</f>
        <v>-150</v>
      </c>
      <c r="J7" s="34" t="s">
        <v>6</v>
      </c>
      <c r="K7" s="8">
        <f>-H7</f>
        <v>150</v>
      </c>
    </row>
    <row r="8" spans="1:11" x14ac:dyDescent="0.25">
      <c r="A8" s="27">
        <v>46039</v>
      </c>
      <c r="B8" s="53"/>
      <c r="C8" s="20">
        <v>5</v>
      </c>
      <c r="D8" s="14">
        <v>100</v>
      </c>
      <c r="E8" s="29">
        <v>-100</v>
      </c>
      <c r="F8" t="s">
        <v>82</v>
      </c>
      <c r="G8" s="13" t="s">
        <v>7</v>
      </c>
      <c r="H8" s="80">
        <f>I8</f>
        <v>-100</v>
      </c>
      <c r="I8" s="3">
        <f>K8</f>
        <v>-100</v>
      </c>
      <c r="J8" s="23" t="s">
        <v>12</v>
      </c>
      <c r="K8" s="8">
        <v>-100</v>
      </c>
    </row>
    <row r="9" spans="1:11" x14ac:dyDescent="0.25">
      <c r="A9" s="27">
        <v>46043</v>
      </c>
      <c r="B9" s="53"/>
      <c r="C9" s="20">
        <v>6</v>
      </c>
      <c r="D9" s="14">
        <v>100</v>
      </c>
      <c r="E9" s="28">
        <v>0</v>
      </c>
      <c r="G9" s="13" t="s">
        <v>78</v>
      </c>
      <c r="H9" s="80">
        <f>(E4+E6)</f>
        <v>-200</v>
      </c>
      <c r="I9" s="3">
        <f>H9</f>
        <v>-200</v>
      </c>
      <c r="J9" s="6" t="s">
        <v>81</v>
      </c>
      <c r="K9" s="8">
        <f>H9</f>
        <v>-200</v>
      </c>
    </row>
    <row r="10" spans="1:11" ht="15.75" thickBot="1" x14ac:dyDescent="0.3">
      <c r="A10" s="27">
        <v>46052</v>
      </c>
      <c r="B10" s="53"/>
      <c r="C10" s="20">
        <v>7</v>
      </c>
      <c r="D10" s="22">
        <v>100</v>
      </c>
      <c r="E10" s="30">
        <v>0</v>
      </c>
      <c r="G10" s="13" t="s">
        <v>11</v>
      </c>
      <c r="H10" s="15">
        <v>0</v>
      </c>
      <c r="I10" s="3">
        <f>H10</f>
        <v>0</v>
      </c>
      <c r="J10" s="6"/>
      <c r="K10" s="7"/>
    </row>
    <row r="11" spans="1:11" ht="15.75" thickBot="1" x14ac:dyDescent="0.3">
      <c r="A11" s="13"/>
      <c r="B11" s="54"/>
      <c r="C11" s="20"/>
      <c r="D11" s="21"/>
      <c r="E11" s="31"/>
      <c r="G11" s="16" t="s">
        <v>21</v>
      </c>
      <c r="H11" s="17"/>
      <c r="I11" s="4"/>
      <c r="J11" s="9"/>
      <c r="K11" s="10"/>
    </row>
    <row r="12" spans="1:11" ht="15.75" thickBot="1" x14ac:dyDescent="0.3">
      <c r="A12" s="32"/>
      <c r="B12" s="55"/>
      <c r="C12" s="33"/>
      <c r="D12" s="22"/>
      <c r="E12" s="30"/>
      <c r="G12" s="77" t="s">
        <v>5</v>
      </c>
      <c r="H12" s="78">
        <f>SUM(H4:H11)</f>
        <v>150</v>
      </c>
      <c r="I12" s="5">
        <f>SUM(I4:I11)</f>
        <v>150</v>
      </c>
      <c r="J12" s="11" t="s">
        <v>13</v>
      </c>
      <c r="K12" s="12">
        <f>K7+K8+K9</f>
        <v>-150</v>
      </c>
    </row>
    <row r="13" spans="1:11" ht="15.75" thickBot="1" x14ac:dyDescent="0.3">
      <c r="A13" s="100"/>
      <c r="B13" s="101"/>
      <c r="C13" s="102"/>
      <c r="D13" s="79">
        <f>SUM(D4:D12)</f>
        <v>700</v>
      </c>
      <c r="E13" s="76">
        <f>SUM(E4:E12)</f>
        <v>-450</v>
      </c>
    </row>
    <row r="14" spans="1:11" ht="21.75" thickBot="1" x14ac:dyDescent="0.4">
      <c r="G14" s="93" t="s">
        <v>95</v>
      </c>
      <c r="H14" s="94"/>
      <c r="I14" s="94"/>
      <c r="J14" s="94"/>
      <c r="K14" s="95"/>
    </row>
    <row r="15" spans="1:11" ht="15.75" thickBot="1" x14ac:dyDescent="0.3">
      <c r="E15" s="36"/>
      <c r="G15" s="96" t="s">
        <v>15</v>
      </c>
      <c r="H15" s="97"/>
      <c r="I15" s="1" t="s">
        <v>3</v>
      </c>
      <c r="J15" s="98" t="s">
        <v>4</v>
      </c>
      <c r="K15" s="99"/>
    </row>
    <row r="16" spans="1:11" ht="15.75" thickBot="1" x14ac:dyDescent="0.3">
      <c r="A16" s="90" t="s">
        <v>69</v>
      </c>
      <c r="B16" s="91"/>
      <c r="C16" s="91"/>
      <c r="D16" s="92"/>
      <c r="G16" s="13" t="s">
        <v>16</v>
      </c>
      <c r="H16" s="14">
        <v>100</v>
      </c>
      <c r="I16" s="2">
        <f>H16</f>
        <v>100</v>
      </c>
      <c r="J16" s="6"/>
      <c r="K16" s="7"/>
    </row>
    <row r="17" spans="1:11" x14ac:dyDescent="0.25">
      <c r="A17" s="50" t="s">
        <v>17</v>
      </c>
      <c r="B17" s="50"/>
      <c r="C17" s="50"/>
      <c r="D17" s="51">
        <f>H12</f>
        <v>150</v>
      </c>
      <c r="G17" s="37" t="s">
        <v>9</v>
      </c>
      <c r="H17" s="39">
        <f>D20</f>
        <v>166.35</v>
      </c>
      <c r="I17" s="2">
        <f>H17</f>
        <v>166.35</v>
      </c>
      <c r="J17" s="6"/>
      <c r="K17" s="7"/>
    </row>
    <row r="18" spans="1:11" x14ac:dyDescent="0.25">
      <c r="A18" s="40" t="s">
        <v>19</v>
      </c>
      <c r="B18" s="40"/>
      <c r="C18" s="42">
        <v>0.01</v>
      </c>
      <c r="D18" s="41">
        <f>D17*C18</f>
        <v>1.5</v>
      </c>
      <c r="G18" s="38" t="s">
        <v>8</v>
      </c>
      <c r="H18" s="15">
        <v>-200</v>
      </c>
      <c r="I18" s="3">
        <f>H18</f>
        <v>-200</v>
      </c>
      <c r="J18" s="14" t="s">
        <v>14</v>
      </c>
      <c r="K18" s="35">
        <v>0</v>
      </c>
    </row>
    <row r="19" spans="1:11" x14ac:dyDescent="0.25">
      <c r="A19" s="40" t="s">
        <v>18</v>
      </c>
      <c r="B19" s="40"/>
      <c r="C19" s="43">
        <v>3.3E-3</v>
      </c>
      <c r="D19" s="41">
        <f>D17*(C19*E19)</f>
        <v>14.850000000000001</v>
      </c>
      <c r="E19">
        <v>30</v>
      </c>
      <c r="G19" s="13" t="s">
        <v>6</v>
      </c>
      <c r="H19" s="15">
        <f>D25</f>
        <v>0</v>
      </c>
      <c r="I19" s="3">
        <f>H19</f>
        <v>0</v>
      </c>
      <c r="J19" s="34" t="s">
        <v>6</v>
      </c>
      <c r="K19" s="8">
        <f>H19</f>
        <v>0</v>
      </c>
    </row>
    <row r="20" spans="1:11" x14ac:dyDescent="0.25">
      <c r="A20" s="40"/>
      <c r="B20" s="40"/>
      <c r="C20" s="40"/>
      <c r="D20" s="44">
        <f>SUM(D17:D19)</f>
        <v>166.35</v>
      </c>
      <c r="G20" s="13" t="s">
        <v>7</v>
      </c>
      <c r="H20" s="15">
        <f>I20</f>
        <v>0</v>
      </c>
      <c r="I20" s="3">
        <f>K20</f>
        <v>0</v>
      </c>
      <c r="J20" s="23" t="s">
        <v>20</v>
      </c>
      <c r="K20" s="8">
        <v>0</v>
      </c>
    </row>
    <row r="21" spans="1:11" x14ac:dyDescent="0.25">
      <c r="G21" s="13" t="s">
        <v>10</v>
      </c>
      <c r="H21" s="14">
        <v>0</v>
      </c>
      <c r="I21" s="2">
        <f>H21</f>
        <v>0</v>
      </c>
      <c r="J21" s="6"/>
      <c r="K21" s="7"/>
    </row>
    <row r="22" spans="1:11" x14ac:dyDescent="0.25">
      <c r="G22" s="13" t="s">
        <v>11</v>
      </c>
      <c r="H22" s="15">
        <v>0</v>
      </c>
      <c r="I22" s="3">
        <f>H22</f>
        <v>0</v>
      </c>
      <c r="J22" s="6"/>
      <c r="K22" s="7"/>
    </row>
    <row r="23" spans="1:11" ht="15.75" thickBot="1" x14ac:dyDescent="0.3">
      <c r="G23" s="16"/>
      <c r="H23" s="17"/>
      <c r="I23" s="4"/>
      <c r="J23" s="9"/>
      <c r="K23" s="10"/>
    </row>
    <row r="24" spans="1:11" ht="15.75" thickBot="1" x14ac:dyDescent="0.3">
      <c r="G24" s="18" t="s">
        <v>5</v>
      </c>
      <c r="H24" s="19">
        <f>SUM(H16:H23)</f>
        <v>66.350000000000023</v>
      </c>
      <c r="I24" s="5">
        <f>SUM(I16:I23)</f>
        <v>66.350000000000023</v>
      </c>
      <c r="J24" s="11" t="s">
        <v>13</v>
      </c>
      <c r="K24" s="12">
        <f>K19+K20</f>
        <v>0</v>
      </c>
    </row>
  </sheetData>
  <mergeCells count="9">
    <mergeCell ref="A16:D16"/>
    <mergeCell ref="G2:K2"/>
    <mergeCell ref="G14:K14"/>
    <mergeCell ref="G15:H15"/>
    <mergeCell ref="J15:K15"/>
    <mergeCell ref="A2:E2"/>
    <mergeCell ref="G3:H3"/>
    <mergeCell ref="J3:K3"/>
    <mergeCell ref="A13:C13"/>
  </mergeCell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7D5C9-14C5-4912-85BA-CFF3904DA29A}">
  <dimension ref="A1:E14"/>
  <sheetViews>
    <sheetView workbookViewId="0">
      <selection activeCell="B17" sqref="B17"/>
    </sheetView>
  </sheetViews>
  <sheetFormatPr defaultColWidth="32.85546875" defaultRowHeight="15" x14ac:dyDescent="0.25"/>
  <sheetData>
    <row r="1" spans="1:5" ht="18.75" x14ac:dyDescent="0.25">
      <c r="A1" s="103" t="s">
        <v>32</v>
      </c>
      <c r="B1" s="104"/>
      <c r="C1" s="104"/>
      <c r="D1" s="104"/>
    </row>
    <row r="2" spans="1:5" x14ac:dyDescent="0.25">
      <c r="A2" s="47" t="s">
        <v>23</v>
      </c>
      <c r="B2" s="47" t="s">
        <v>24</v>
      </c>
      <c r="C2" s="47"/>
      <c r="D2" s="47" t="s">
        <v>33</v>
      </c>
      <c r="E2" s="47" t="s">
        <v>34</v>
      </c>
    </row>
    <row r="3" spans="1:5" x14ac:dyDescent="0.25">
      <c r="A3" s="40" t="s">
        <v>35</v>
      </c>
      <c r="B3" s="40"/>
      <c r="C3" s="40"/>
      <c r="D3" s="41">
        <f>'Apuração Assistida Modelo'!D11</f>
        <v>0</v>
      </c>
      <c r="E3" s="40"/>
    </row>
    <row r="5" spans="1:5" x14ac:dyDescent="0.25">
      <c r="A5" s="105" t="s">
        <v>36</v>
      </c>
      <c r="B5" s="40" t="s">
        <v>37</v>
      </c>
      <c r="C5" s="40" t="s">
        <v>38</v>
      </c>
      <c r="D5" s="40"/>
      <c r="E5" s="40"/>
    </row>
    <row r="6" spans="1:5" x14ac:dyDescent="0.25">
      <c r="A6" s="105"/>
      <c r="B6" s="40" t="s">
        <v>39</v>
      </c>
      <c r="C6" s="40"/>
      <c r="D6" s="40"/>
      <c r="E6" s="40"/>
    </row>
    <row r="7" spans="1:5" x14ac:dyDescent="0.25">
      <c r="A7" s="105"/>
      <c r="B7" s="40" t="s">
        <v>40</v>
      </c>
      <c r="C7" s="40"/>
      <c r="D7" s="40"/>
      <c r="E7" s="40"/>
    </row>
    <row r="9" spans="1:5" x14ac:dyDescent="0.25">
      <c r="A9" s="105" t="s">
        <v>41</v>
      </c>
      <c r="B9" s="40" t="s">
        <v>42</v>
      </c>
      <c r="C9" s="40"/>
      <c r="D9" s="40"/>
      <c r="E9" s="40"/>
    </row>
    <row r="10" spans="1:5" x14ac:dyDescent="0.25">
      <c r="A10" s="105"/>
      <c r="B10" s="40" t="s">
        <v>43</v>
      </c>
      <c r="C10" s="40"/>
      <c r="D10" s="40"/>
      <c r="E10" s="40"/>
    </row>
    <row r="11" spans="1:5" x14ac:dyDescent="0.25">
      <c r="A11" s="105"/>
      <c r="B11" s="40" t="s">
        <v>44</v>
      </c>
      <c r="C11" s="40"/>
      <c r="D11" s="40"/>
      <c r="E11" s="40"/>
    </row>
    <row r="12" spans="1:5" x14ac:dyDescent="0.25">
      <c r="A12" s="105"/>
      <c r="B12" s="40" t="s">
        <v>45</v>
      </c>
      <c r="C12" s="40"/>
      <c r="D12" s="40"/>
      <c r="E12" s="40"/>
    </row>
    <row r="14" spans="1:5" x14ac:dyDescent="0.25">
      <c r="A14" s="48" t="s">
        <v>46</v>
      </c>
      <c r="B14" s="48"/>
      <c r="C14" s="48"/>
      <c r="D14" s="48"/>
      <c r="E14" s="48"/>
    </row>
  </sheetData>
  <mergeCells count="3">
    <mergeCell ref="A1:D1"/>
    <mergeCell ref="A5:A7"/>
    <mergeCell ref="A9:A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9869-1780-4FBA-9C66-541370EC2E33}">
  <dimension ref="A1:C10"/>
  <sheetViews>
    <sheetView workbookViewId="0">
      <selection activeCell="B15" sqref="B15"/>
    </sheetView>
  </sheetViews>
  <sheetFormatPr defaultRowHeight="15" x14ac:dyDescent="0.25"/>
  <cols>
    <col min="1" max="1" width="36" customWidth="1"/>
    <col min="2" max="2" width="79.140625" bestFit="1" customWidth="1"/>
  </cols>
  <sheetData>
    <row r="1" spans="1:3" x14ac:dyDescent="0.25">
      <c r="A1" s="49" t="s">
        <v>57</v>
      </c>
      <c r="B1" s="49"/>
      <c r="C1" s="49" t="s">
        <v>58</v>
      </c>
    </row>
    <row r="2" spans="1:3" x14ac:dyDescent="0.25">
      <c r="A2" t="s">
        <v>59</v>
      </c>
      <c r="C2">
        <v>0</v>
      </c>
    </row>
    <row r="3" spans="1:3" x14ac:dyDescent="0.25">
      <c r="A3" t="s">
        <v>60</v>
      </c>
      <c r="C3">
        <v>0</v>
      </c>
    </row>
    <row r="4" spans="1:3" x14ac:dyDescent="0.25">
      <c r="B4" t="s">
        <v>61</v>
      </c>
      <c r="C4">
        <v>0</v>
      </c>
    </row>
    <row r="5" spans="1:3" x14ac:dyDescent="0.25">
      <c r="B5" t="s">
        <v>62</v>
      </c>
      <c r="C5">
        <v>0</v>
      </c>
    </row>
    <row r="6" spans="1:3" x14ac:dyDescent="0.25">
      <c r="B6" t="s">
        <v>63</v>
      </c>
      <c r="C6">
        <v>0</v>
      </c>
    </row>
    <row r="7" spans="1:3" x14ac:dyDescent="0.25">
      <c r="B7" t="s">
        <v>64</v>
      </c>
      <c r="C7">
        <v>0</v>
      </c>
    </row>
    <row r="8" spans="1:3" x14ac:dyDescent="0.25">
      <c r="B8" t="s">
        <v>65</v>
      </c>
      <c r="C8">
        <v>0</v>
      </c>
    </row>
    <row r="9" spans="1:3" x14ac:dyDescent="0.25">
      <c r="B9" t="s">
        <v>66</v>
      </c>
      <c r="C9">
        <v>0</v>
      </c>
    </row>
    <row r="10" spans="1:3" x14ac:dyDescent="0.25">
      <c r="A10" t="s">
        <v>67</v>
      </c>
      <c r="C10"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01CA-8365-4535-A23D-D6356529F117}">
  <dimension ref="A1:C9"/>
  <sheetViews>
    <sheetView workbookViewId="0">
      <selection activeCell="C1" sqref="C1"/>
    </sheetView>
  </sheetViews>
  <sheetFormatPr defaultRowHeight="15" x14ac:dyDescent="0.25"/>
  <cols>
    <col min="1" max="1" width="16.7109375" bestFit="1" customWidth="1"/>
    <col min="2" max="2" width="37.42578125" bestFit="1" customWidth="1"/>
    <col min="3" max="3" width="22" bestFit="1" customWidth="1"/>
  </cols>
  <sheetData>
    <row r="1" spans="1:3" x14ac:dyDescent="0.25">
      <c r="A1" t="s">
        <v>49</v>
      </c>
    </row>
    <row r="2" spans="1:3" x14ac:dyDescent="0.25">
      <c r="B2" s="49" t="s">
        <v>50</v>
      </c>
      <c r="C2" s="49" t="s">
        <v>51</v>
      </c>
    </row>
    <row r="3" spans="1:3" x14ac:dyDescent="0.25">
      <c r="B3" t="s">
        <v>52</v>
      </c>
      <c r="C3">
        <v>0</v>
      </c>
    </row>
    <row r="4" spans="1:3" x14ac:dyDescent="0.25">
      <c r="B4" t="s">
        <v>53</v>
      </c>
      <c r="C4">
        <v>0</v>
      </c>
    </row>
    <row r="5" spans="1:3" x14ac:dyDescent="0.25">
      <c r="B5" t="s">
        <v>54</v>
      </c>
      <c r="C5">
        <v>0</v>
      </c>
    </row>
    <row r="6" spans="1:3" x14ac:dyDescent="0.25">
      <c r="B6" t="s">
        <v>55</v>
      </c>
      <c r="C6">
        <v>0</v>
      </c>
    </row>
    <row r="7" spans="1:3" x14ac:dyDescent="0.25">
      <c r="B7" t="s">
        <v>43</v>
      </c>
      <c r="C7">
        <v>0</v>
      </c>
    </row>
    <row r="8" spans="1:3" x14ac:dyDescent="0.25">
      <c r="B8" t="s">
        <v>44</v>
      </c>
      <c r="C8">
        <v>0</v>
      </c>
    </row>
    <row r="9" spans="1:3" x14ac:dyDescent="0.25">
      <c r="B9" t="s">
        <v>56</v>
      </c>
      <c r="C9"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4BFE-68CA-40FC-A396-ECD5E4F16134}">
  <dimension ref="A1:C2"/>
  <sheetViews>
    <sheetView workbookViewId="0">
      <selection activeCell="C14" sqref="C14"/>
    </sheetView>
  </sheetViews>
  <sheetFormatPr defaultRowHeight="15" x14ac:dyDescent="0.25"/>
  <cols>
    <col min="1" max="1" width="21.140625" customWidth="1"/>
    <col min="2" max="2" width="38.42578125" customWidth="1"/>
    <col min="3" max="3" width="17.140625" customWidth="1"/>
  </cols>
  <sheetData>
    <row r="1" spans="1:3" ht="18.75" x14ac:dyDescent="0.25">
      <c r="A1" s="103" t="s">
        <v>47</v>
      </c>
      <c r="B1" s="104"/>
      <c r="C1" s="104"/>
    </row>
    <row r="2" spans="1:3" x14ac:dyDescent="0.25">
      <c r="A2" s="45" t="s">
        <v>23</v>
      </c>
      <c r="B2" s="45" t="s">
        <v>24</v>
      </c>
      <c r="C2" s="45" t="s">
        <v>25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963C5-6D0E-4574-97DB-AB8FCEEA3088}">
  <dimension ref="A1:C8"/>
  <sheetViews>
    <sheetView workbookViewId="0">
      <selection activeCell="B12" sqref="B12"/>
    </sheetView>
  </sheetViews>
  <sheetFormatPr defaultRowHeight="15" x14ac:dyDescent="0.25"/>
  <cols>
    <col min="1" max="1" width="36" bestFit="1" customWidth="1"/>
    <col min="2" max="2" width="55.42578125" bestFit="1" customWidth="1"/>
    <col min="3" max="3" width="12.28515625" bestFit="1" customWidth="1"/>
  </cols>
  <sheetData>
    <row r="1" spans="1:3" ht="18.75" x14ac:dyDescent="0.25">
      <c r="A1" s="103" t="s">
        <v>48</v>
      </c>
      <c r="B1" s="104"/>
      <c r="C1" s="104"/>
    </row>
    <row r="2" spans="1:3" x14ac:dyDescent="0.25">
      <c r="A2" s="45" t="s">
        <v>23</v>
      </c>
      <c r="B2" s="45" t="s">
        <v>24</v>
      </c>
      <c r="C2" s="45" t="s">
        <v>25</v>
      </c>
    </row>
    <row r="3" spans="1:3" x14ac:dyDescent="0.25">
      <c r="A3" s="46" t="s">
        <v>26</v>
      </c>
      <c r="B3" s="46"/>
      <c r="C3" s="46"/>
    </row>
    <row r="4" spans="1:3" x14ac:dyDescent="0.25">
      <c r="A4" s="106" t="s">
        <v>22</v>
      </c>
      <c r="B4" s="46" t="s">
        <v>27</v>
      </c>
      <c r="C4" s="46"/>
    </row>
    <row r="5" spans="1:3" x14ac:dyDescent="0.25">
      <c r="A5" s="107"/>
      <c r="B5" s="46" t="s">
        <v>28</v>
      </c>
      <c r="C5" s="46"/>
    </row>
    <row r="6" spans="1:3" x14ac:dyDescent="0.25">
      <c r="A6" s="46" t="s">
        <v>29</v>
      </c>
      <c r="B6" s="46"/>
      <c r="C6" s="46"/>
    </row>
    <row r="7" spans="1:3" x14ac:dyDescent="0.25">
      <c r="A7" s="46" t="s">
        <v>30</v>
      </c>
      <c r="B7" s="46"/>
      <c r="C7" s="46"/>
    </row>
    <row r="8" spans="1:3" x14ac:dyDescent="0.25">
      <c r="A8" s="46" t="s">
        <v>31</v>
      </c>
      <c r="B8" s="46"/>
      <c r="C8" s="46"/>
    </row>
  </sheetData>
  <mergeCells count="2">
    <mergeCell ref="A1:C1"/>
    <mergeCell ref="A4:A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D29F3-5EF2-47CB-A7DA-D69C464514C2}">
  <dimension ref="A1:I7"/>
  <sheetViews>
    <sheetView workbookViewId="0">
      <selection activeCell="A11" sqref="A11:F14"/>
    </sheetView>
  </sheetViews>
  <sheetFormatPr defaultRowHeight="15" x14ac:dyDescent="0.25"/>
  <cols>
    <col min="3" max="3" width="9.5703125" bestFit="1" customWidth="1"/>
    <col min="6" max="6" width="9.5703125" bestFit="1" customWidth="1"/>
    <col min="7" max="7" width="4" customWidth="1"/>
    <col min="8" max="8" width="9.5703125" bestFit="1" customWidth="1"/>
  </cols>
  <sheetData>
    <row r="1" spans="1:9" ht="15.75" thickBot="1" x14ac:dyDescent="0.3"/>
    <row r="2" spans="1:9" x14ac:dyDescent="0.25">
      <c r="A2" s="56" t="s">
        <v>71</v>
      </c>
      <c r="B2" s="57" t="s">
        <v>1</v>
      </c>
      <c r="C2" s="63" t="s">
        <v>72</v>
      </c>
      <c r="D2" s="56" t="s">
        <v>71</v>
      </c>
      <c r="E2" s="57" t="s">
        <v>1</v>
      </c>
      <c r="F2" s="63" t="s">
        <v>72</v>
      </c>
      <c r="G2" s="56"/>
      <c r="H2" s="58" t="s">
        <v>75</v>
      </c>
    </row>
    <row r="3" spans="1:9" x14ac:dyDescent="0.25">
      <c r="A3" s="59">
        <v>46023</v>
      </c>
      <c r="B3" s="40">
        <v>1</v>
      </c>
      <c r="C3" s="69">
        <v>1000</v>
      </c>
      <c r="D3" s="60"/>
      <c r="E3" s="40"/>
      <c r="F3" s="71"/>
      <c r="G3" s="65" t="s">
        <v>73</v>
      </c>
      <c r="H3" s="73">
        <f>C3-F3</f>
        <v>1000</v>
      </c>
    </row>
    <row r="4" spans="1:9" x14ac:dyDescent="0.25">
      <c r="A4" s="60"/>
      <c r="B4" s="40"/>
      <c r="C4" s="69"/>
      <c r="D4" s="59">
        <v>46027</v>
      </c>
      <c r="E4" s="40">
        <v>345</v>
      </c>
      <c r="F4" s="71">
        <v>500</v>
      </c>
      <c r="G4" s="66" t="s">
        <v>73</v>
      </c>
      <c r="H4" s="73">
        <f>H3+C4-F4</f>
        <v>500</v>
      </c>
    </row>
    <row r="5" spans="1:9" x14ac:dyDescent="0.25">
      <c r="A5" s="59">
        <v>46029</v>
      </c>
      <c r="B5" s="40">
        <v>2</v>
      </c>
      <c r="C5" s="69">
        <v>1000</v>
      </c>
      <c r="D5" s="60"/>
      <c r="E5" s="40"/>
      <c r="F5" s="71"/>
      <c r="G5" s="65" t="s">
        <v>73</v>
      </c>
      <c r="H5" s="73">
        <f t="shared" ref="H5:H7" si="0">H4+C5-F5</f>
        <v>1500</v>
      </c>
    </row>
    <row r="6" spans="1:9" ht="15.75" thickBot="1" x14ac:dyDescent="0.3">
      <c r="A6" s="60"/>
      <c r="B6" s="40"/>
      <c r="C6" s="69"/>
      <c r="D6" s="59">
        <v>46032</v>
      </c>
      <c r="E6" s="40">
        <v>269</v>
      </c>
      <c r="F6" s="71">
        <v>1700</v>
      </c>
      <c r="G6" s="68" t="s">
        <v>74</v>
      </c>
      <c r="H6" s="74">
        <f t="shared" si="0"/>
        <v>-200</v>
      </c>
    </row>
    <row r="7" spans="1:9" ht="16.5" thickTop="1" thickBot="1" x14ac:dyDescent="0.3">
      <c r="A7" s="61">
        <v>46040</v>
      </c>
      <c r="B7" s="62">
        <v>3</v>
      </c>
      <c r="C7" s="70">
        <v>500</v>
      </c>
      <c r="D7" s="64"/>
      <c r="E7" s="62"/>
      <c r="F7" s="72"/>
      <c r="G7" s="67" t="s">
        <v>73</v>
      </c>
      <c r="H7" s="75">
        <f t="shared" si="0"/>
        <v>300</v>
      </c>
      <c r="I7" t="s">
        <v>76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3EACD-23AF-4598-9F01-769AF2B89F1B}">
  <dimension ref="A1:M8"/>
  <sheetViews>
    <sheetView workbookViewId="0">
      <selection activeCell="L11" sqref="L11"/>
    </sheetView>
  </sheetViews>
  <sheetFormatPr defaultRowHeight="15" x14ac:dyDescent="0.25"/>
  <cols>
    <col min="1" max="1" width="2" bestFit="1" customWidth="1"/>
    <col min="2" max="2" width="11.28515625" bestFit="1" customWidth="1"/>
    <col min="3" max="3" width="7" bestFit="1" customWidth="1"/>
    <col min="4" max="4" width="8.140625" style="81" bestFit="1" customWidth="1"/>
    <col min="5" max="5" width="13.85546875" bestFit="1" customWidth="1"/>
    <col min="6" max="6" width="19.140625" bestFit="1" customWidth="1"/>
    <col min="7" max="7" width="14.5703125" bestFit="1" customWidth="1"/>
    <col min="8" max="8" width="18.42578125" bestFit="1" customWidth="1"/>
    <col min="12" max="12" width="19.85546875" bestFit="1" customWidth="1"/>
  </cols>
  <sheetData>
    <row r="1" spans="1:13" x14ac:dyDescent="0.25">
      <c r="B1" s="108" t="s">
        <v>85</v>
      </c>
      <c r="C1" s="108" t="s">
        <v>33</v>
      </c>
      <c r="D1" s="110" t="s">
        <v>84</v>
      </c>
      <c r="E1" s="108" t="s">
        <v>87</v>
      </c>
      <c r="F1" s="83" t="s">
        <v>86</v>
      </c>
      <c r="G1" s="108" t="s">
        <v>89</v>
      </c>
      <c r="H1" s="108" t="s">
        <v>90</v>
      </c>
    </row>
    <row r="2" spans="1:13" ht="18.75" x14ac:dyDescent="0.3">
      <c r="B2" s="108"/>
      <c r="C2" s="108"/>
      <c r="D2" s="110"/>
      <c r="E2" s="108"/>
      <c r="F2" s="83" t="s">
        <v>88</v>
      </c>
      <c r="G2" s="108"/>
      <c r="H2" s="108"/>
      <c r="K2" s="109" t="s">
        <v>94</v>
      </c>
      <c r="L2" s="109"/>
      <c r="M2" s="109"/>
    </row>
    <row r="3" spans="1:13" x14ac:dyDescent="0.25">
      <c r="F3" t="s">
        <v>91</v>
      </c>
      <c r="K3" s="48" t="s">
        <v>92</v>
      </c>
      <c r="L3" s="48" t="s">
        <v>93</v>
      </c>
      <c r="M3" s="48" t="s">
        <v>77</v>
      </c>
    </row>
    <row r="4" spans="1:13" x14ac:dyDescent="0.25">
      <c r="A4">
        <v>1</v>
      </c>
      <c r="B4" s="82">
        <v>100</v>
      </c>
      <c r="C4" s="82">
        <f>B4*8.4%</f>
        <v>8.4</v>
      </c>
      <c r="D4" s="82">
        <f>B4+C4</f>
        <v>108.4</v>
      </c>
      <c r="E4" s="82">
        <f>D4</f>
        <v>108.4</v>
      </c>
      <c r="F4" s="82"/>
      <c r="G4" s="82"/>
      <c r="H4" s="82"/>
      <c r="K4" s="82">
        <f>C4</f>
        <v>8.4</v>
      </c>
      <c r="L4" s="84"/>
      <c r="M4" s="41">
        <f>K4+L4</f>
        <v>8.4</v>
      </c>
    </row>
    <row r="5" spans="1:13" x14ac:dyDescent="0.25">
      <c r="A5">
        <v>2</v>
      </c>
      <c r="B5" s="82">
        <v>100</v>
      </c>
      <c r="C5" s="82">
        <f t="shared" ref="C5:C7" si="0">B5*8.4%</f>
        <v>8.4</v>
      </c>
      <c r="D5" s="82">
        <f t="shared" ref="D5:D7" si="1">B5+C5</f>
        <v>108.4</v>
      </c>
      <c r="E5" s="82"/>
      <c r="F5" s="82">
        <f>D5</f>
        <v>108.4</v>
      </c>
      <c r="G5" s="82"/>
      <c r="H5" s="82"/>
      <c r="K5" s="82">
        <f t="shared" ref="K5:K7" si="2">C5</f>
        <v>8.4</v>
      </c>
      <c r="L5" s="84">
        <f>-C5</f>
        <v>-8.4</v>
      </c>
      <c r="M5" s="41">
        <f t="shared" ref="M5:M7" si="3">K5+L5</f>
        <v>0</v>
      </c>
    </row>
    <row r="6" spans="1:13" x14ac:dyDescent="0.25">
      <c r="A6">
        <v>3</v>
      </c>
      <c r="B6" s="82">
        <v>100</v>
      </c>
      <c r="C6" s="82">
        <f t="shared" si="0"/>
        <v>8.4</v>
      </c>
      <c r="D6" s="82">
        <f t="shared" si="1"/>
        <v>108.4</v>
      </c>
      <c r="E6" s="82"/>
      <c r="F6" s="82"/>
      <c r="G6" s="82">
        <f>D6</f>
        <v>108.4</v>
      </c>
      <c r="H6" s="82"/>
      <c r="K6" s="82">
        <f t="shared" si="2"/>
        <v>8.4</v>
      </c>
      <c r="L6" s="84"/>
      <c r="M6" s="41">
        <f t="shared" si="3"/>
        <v>8.4</v>
      </c>
    </row>
    <row r="7" spans="1:13" ht="15.75" thickBot="1" x14ac:dyDescent="0.3">
      <c r="A7">
        <v>4</v>
      </c>
      <c r="B7" s="87">
        <v>100</v>
      </c>
      <c r="C7" s="82">
        <f t="shared" si="0"/>
        <v>8.4</v>
      </c>
      <c r="D7" s="87">
        <f t="shared" si="1"/>
        <v>108.4</v>
      </c>
      <c r="E7" s="87"/>
      <c r="F7" s="87"/>
      <c r="G7" s="87"/>
      <c r="H7" s="87">
        <f>D7</f>
        <v>108.4</v>
      </c>
      <c r="K7" s="82">
        <f t="shared" si="2"/>
        <v>8.4</v>
      </c>
      <c r="L7" s="88"/>
      <c r="M7" s="89">
        <f t="shared" si="3"/>
        <v>8.4</v>
      </c>
    </row>
    <row r="8" spans="1:13" ht="15.75" thickTop="1" x14ac:dyDescent="0.25">
      <c r="C8" s="36">
        <f>SUM(C4:C7)</f>
        <v>33.6</v>
      </c>
      <c r="K8" s="85">
        <f>SUM(K4:K7)</f>
        <v>33.6</v>
      </c>
      <c r="L8" s="86">
        <f>SUM(L5:L7)</f>
        <v>-8.4</v>
      </c>
      <c r="M8" s="85">
        <f>SUM(M4:M7)</f>
        <v>25.200000000000003</v>
      </c>
    </row>
  </sheetData>
  <mergeCells count="7">
    <mergeCell ref="H1:H2"/>
    <mergeCell ref="K2:M2"/>
    <mergeCell ref="B1:B2"/>
    <mergeCell ref="C1:C2"/>
    <mergeCell ref="D1:D2"/>
    <mergeCell ref="E1:E2"/>
    <mergeCell ref="G1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Apuração Assistida Modelo</vt:lpstr>
      <vt:lpstr>RESULTADO (aberto)</vt:lpstr>
      <vt:lpstr>SALDO ATUALIZADO (fechado)</vt:lpstr>
      <vt:lpstr>Dados do Débito</vt:lpstr>
      <vt:lpstr>Eventos</vt:lpstr>
      <vt:lpstr>Informações</vt:lpstr>
      <vt:lpstr>Apuração dos Créditos</vt:lpstr>
      <vt:lpstr>Split 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Souza</dc:creator>
  <cp:lastModifiedBy>Jackeline Souza</cp:lastModifiedBy>
  <cp:lastPrinted>2025-09-08T23:10:13Z</cp:lastPrinted>
  <dcterms:created xsi:type="dcterms:W3CDTF">2025-09-08T00:13:32Z</dcterms:created>
  <dcterms:modified xsi:type="dcterms:W3CDTF">2026-05-20T01:32:36Z</dcterms:modified>
</cp:coreProperties>
</file>